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ontanaro.london\company\COMPLIANCE\31 - MiFID II\Costs &amp; Charges Template\11. Jan 2021\"/>
    </mc:Choice>
  </mc:AlternateContent>
  <bookViews>
    <workbookView xWindow="0" yWindow="0" windowWidth="25200" windowHeight="11685" tabRatio="818" firstSheet="2" activeTab="2"/>
  </bookViews>
  <sheets>
    <sheet name="Notes" sheetId="3" state="hidden" r:id="rId1"/>
    <sheet name="Segregated Mandate" sheetId="1" state="hidden" r:id="rId2"/>
    <sheet name="IE00B6VJL827" sheetId="33" r:id="rId3"/>
    <sheet name="IE00BBT35895" sheetId="34" r:id="rId4"/>
    <sheet name="Sheet6" sheetId="11" state="hidden" r:id="rId5"/>
  </sheets>
  <externalReferences>
    <externalReference r:id="rId6"/>
    <externalReference r:id="rId7"/>
  </externalReferences>
  <definedNames>
    <definedName name="Cash" localSheetId="3">'[1]MEMCF opening valuation'!#REF!</definedName>
    <definedName name="Cash">#REF!</definedName>
    <definedName name="CashTotal">[2]VALUTotals!$B$9</definedName>
    <definedName name="CurrCost">[2]Currencies!$H$13</definedName>
    <definedName name="CurrMkt">[2]Currencies!$I$13</definedName>
    <definedName name="Equity" localSheetId="3">'[1]MEMCF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2">IE00B6VJL827!$B$1:$M$53</definedName>
    <definedName name="_xlnm.Print_Area" localSheetId="3">IE00BBT35895!$B$1:$M$53</definedName>
    <definedName name="Receivables">[2]VALUTotals!$D$9</definedName>
    <definedName name="VALU_MN" localSheetId="3">'[1]MEMCF opening valuation'!#REF!</definedName>
    <definedName name="VALU_M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34" l="1"/>
  <c r="E17" i="34"/>
  <c r="E33" i="34" l="1"/>
  <c r="D33" i="34" s="1"/>
  <c r="E33" i="33"/>
  <c r="D33" i="33" s="1"/>
  <c r="F52" i="34"/>
  <c r="E52" i="34"/>
  <c r="F51" i="34"/>
  <c r="F49" i="34"/>
  <c r="L46" i="34"/>
  <c r="K46" i="34"/>
  <c r="J46" i="34"/>
  <c r="I46" i="34"/>
  <c r="H46" i="34"/>
  <c r="G46" i="34"/>
  <c r="E44" i="34"/>
  <c r="E43" i="34"/>
  <c r="E42" i="34"/>
  <c r="E41" i="34"/>
  <c r="D36" i="34"/>
  <c r="D24" i="34"/>
  <c r="E19" i="34"/>
  <c r="F52" i="33"/>
  <c r="E52" i="33"/>
  <c r="F51" i="33"/>
  <c r="F49" i="33"/>
  <c r="L46" i="33"/>
  <c r="K46" i="33"/>
  <c r="J46" i="33"/>
  <c r="I46" i="33"/>
  <c r="H46" i="33"/>
  <c r="G46" i="33"/>
  <c r="E44" i="33"/>
  <c r="E43" i="33"/>
  <c r="E42" i="33"/>
  <c r="E41" i="33"/>
  <c r="D36" i="33"/>
  <c r="D24" i="33"/>
  <c r="E18" i="33"/>
  <c r="E17" i="33"/>
  <c r="E19" i="33" l="1"/>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E40" i="34" l="1"/>
  <c r="E40" i="33"/>
  <c r="E39" i="34" l="1"/>
  <c r="E46" i="34" s="1"/>
  <c r="D46" i="34" s="1"/>
  <c r="F46" i="34"/>
  <c r="F46" i="33"/>
  <c r="E39" i="33"/>
  <c r="E46" i="33" s="1"/>
  <c r="D46" i="33" s="1"/>
</calcChain>
</file>

<file path=xl/sharedStrings.xml><?xml version="1.0" encoding="utf-8"?>
<sst xmlns="http://schemas.openxmlformats.org/spreadsheetml/2006/main" count="257" uniqueCount="122">
  <si>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</si>
  <si>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</si>
  <si>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</si>
  <si>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</si>
  <si>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</si>
  <si>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</si>
  <si>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</si>
  <si>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</si>
  <si>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</si>
  <si>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</si>
  <si>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</si>
  <si>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</si>
  <si>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</si>
  <si>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</si>
  <si>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</si>
  <si>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</si>
  <si>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</si>
  <si>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</si>
  <si>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</si>
  <si>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</si>
  <si>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</si>
  <si>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</si>
  <si>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</si>
  <si>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</si>
  <si>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</si>
  <si>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</si>
  <si>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</si>
  <si>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</si>
  <si>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</si>
  <si>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</si>
  <si>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</si>
  <si>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</si>
  <si>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</si>
  <si>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</si>
  <si>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</si>
  <si>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</si>
  <si>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</si>
  <si>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</si>
  <si>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</si>
  <si>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</si>
  <si>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</si>
  <si>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</si>
  <si>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</si>
  <si>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</si>
  <si>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</si>
  <si>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</si>
  <si>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</si>
  <si>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</si>
  <si>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</si>
  <si>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</si>
  <si>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</si>
  <si>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</si>
  <si>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</si>
  <si>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</si>
  <si>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</si>
  <si>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</si>
  <si>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</si>
  <si>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</si>
  <si>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</si>
  <si>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</si>
  <si>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</si>
  <si>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</si>
  <si>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</si>
  <si>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</si>
  <si>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</si>
  <si>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</si>
  <si>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</si>
  <si>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</si>
  <si>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</si>
  <si>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</si>
  <si>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</si>
  <si>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</si>
  <si>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</si>
  <si>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</si>
  <si>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</si>
  <si>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</si>
  <si>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</si>
  <si>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</si>
  <si>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</si>
  <si>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</si>
  <si>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</si>
  <si>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</si>
  <si>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</si>
  <si>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</si>
  <si>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</si>
  <si>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</si>
  <si>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</si>
  <si>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</si>
  <si>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</si>
  <si>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</si>
  <si>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</si>
  <si>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</si>
  <si>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</si>
  <si>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</si>
  <si>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</si>
  <si>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</si>
  <si>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</si>
  <si>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</si>
  <si>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</si>
  <si>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</si>
  <si>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</si>
  <si>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</si>
  <si>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</si>
  <si>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</si>
  <si>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</si>
  <si>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</si>
  <si>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</si>
  <si>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</si>
  <si>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</si>
  <si>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</si>
  <si>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</si>
  <si>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IE00B6VJL827</t>
  </si>
  <si>
    <t>Montanaro European MidCap Fund</t>
  </si>
  <si>
    <t>IE00BBT35895</t>
  </si>
  <si>
    <t>Euro Distribution Class</t>
  </si>
  <si>
    <t>Euro Institutional Accumulation Class</t>
  </si>
  <si>
    <t>Client (EUR)</t>
  </si>
  <si>
    <t>Net Price return</t>
  </si>
  <si>
    <t>Base Currency of Fund</t>
  </si>
  <si>
    <t>Investment return (EUR, % pa)</t>
  </si>
  <si>
    <t>Investment activity (Base Currency)</t>
  </si>
  <si>
    <t>Total (Base 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</si>
</sst>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3" formatCode="0.000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color indexed="64"/>
      <name val="Arial"/>
      <family val="2"/>
    </font>
    <font>
      <sz val="10"/>
      <name val="Arial"/>
      <family val="2"/>
    </font>
    <font>
      <sz val="10"/>
      <name val="Arial"/>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0" fontId="18" fillId="0" borderId="0"/>
    <xf numFmtId="43" fontId="18"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cellStyleXfs>
  <cellXfs count="108">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applyBorder="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applyBorder="1"/>
    <xf numFmtId="0" fontId="3" fillId="4" borderId="6" xfId="0" applyFont="1" applyFill="1" applyBorder="1"/>
    <xf numFmtId="164" fontId="0" fillId="2" borderId="7" xfId="1" applyNumberFormat="1" applyFont="1" applyFill="1" applyBorder="1"/>
    <xf numFmtId="0" fontId="2" fillId="2" borderId="0" xfId="0" applyFont="1" applyFill="1" applyBorder="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Border="1" applyAlignment="1">
      <alignment horizontal="center"/>
    </xf>
    <xf numFmtId="9" fontId="0" fillId="2" borderId="0" xfId="2" applyNumberFormat="1"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Border="1" applyAlignment="1">
      <alignment horizontal="left"/>
    </xf>
    <xf numFmtId="0" fontId="0" fillId="3" borderId="9" xfId="0" applyFill="1" applyBorder="1"/>
    <xf numFmtId="0" fontId="0" fillId="3" borderId="0" xfId="0" applyFill="1" applyBorder="1"/>
    <xf numFmtId="0" fontId="4" fillId="2" borderId="6" xfId="0" applyFont="1" applyFill="1" applyBorder="1"/>
    <xf numFmtId="0" fontId="4" fillId="2" borderId="0" xfId="0" applyFont="1" applyFill="1" applyBorder="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2" borderId="6" xfId="0" applyFont="1" applyFill="1" applyBorder="1" applyAlignment="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9"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applyBorder="1"/>
    <xf numFmtId="0" fontId="7" fillId="6" borderId="0" xfId="0" applyFont="1" applyFill="1" applyBorder="1" applyAlignment="1">
      <alignment horizontal="center"/>
    </xf>
    <xf numFmtId="0" fontId="8" fillId="6" borderId="0" xfId="0" applyFont="1" applyFill="1" applyBorder="1" applyAlignment="1"/>
    <xf numFmtId="0" fontId="9" fillId="6" borderId="0" xfId="0" applyFont="1" applyFill="1" applyBorder="1"/>
    <xf numFmtId="0" fontId="9" fillId="6" borderId="4" xfId="0" applyFont="1" applyFill="1" applyBorder="1"/>
    <xf numFmtId="0" fontId="9" fillId="6" borderId="6" xfId="0" applyFont="1" applyFill="1" applyBorder="1"/>
    <xf numFmtId="0" fontId="2" fillId="4" borderId="0" xfId="0" applyFont="1" applyFill="1" applyBorder="1"/>
    <xf numFmtId="0" fontId="0" fillId="4" borderId="0" xfId="0" applyFont="1" applyFill="1" applyBorder="1"/>
    <xf numFmtId="0" fontId="0" fillId="2" borderId="0" xfId="0" applyFont="1" applyFill="1" applyBorder="1" applyAlignment="1">
      <alignment horizontal="center"/>
    </xf>
    <xf numFmtId="0" fontId="9" fillId="4" borderId="0" xfId="0" applyFont="1" applyFill="1" applyBorder="1"/>
    <xf numFmtId="0" fontId="9" fillId="6" borderId="0" xfId="0" applyFont="1" applyFill="1" applyBorder="1" applyAlignment="1">
      <alignment horizontal="center"/>
    </xf>
    <xf numFmtId="164" fontId="7" fillId="5" borderId="5" xfId="1" applyNumberFormat="1" applyFont="1" applyFill="1" applyBorder="1"/>
    <xf numFmtId="0" fontId="7" fillId="2" borderId="0" xfId="0" applyFont="1" applyFill="1" applyBorder="1" applyAlignment="1">
      <alignment horizontal="center"/>
    </xf>
    <xf numFmtId="0" fontId="7" fillId="2" borderId="0" xfId="0" applyFont="1" applyFill="1" applyBorder="1"/>
    <xf numFmtId="164" fontId="7" fillId="6" borderId="5" xfId="0" applyNumberFormat="1" applyFont="1" applyFill="1" applyBorder="1"/>
    <xf numFmtId="0" fontId="7" fillId="4" borderId="0" xfId="0" applyFont="1" applyFill="1" applyBorder="1"/>
    <xf numFmtId="3" fontId="0" fillId="3" borderId="10" xfId="0" applyNumberFormat="1" applyFont="1" applyFill="1" applyBorder="1"/>
    <xf numFmtId="3" fontId="0" fillId="3" borderId="8" xfId="0" applyNumberFormat="1" applyFont="1" applyFill="1" applyBorder="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3" fontId="0" fillId="3" borderId="9" xfId="0"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applyBorder="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2" borderId="6" xfId="0" applyFont="1" applyFill="1" applyBorder="1"/>
    <xf numFmtId="0" fontId="0" fillId="2" borderId="0" xfId="0" applyFont="1" applyFill="1" applyBorder="1"/>
    <xf numFmtId="0" fontId="0" fillId="3" borderId="26" xfId="0" applyFill="1" applyBorder="1"/>
    <xf numFmtId="3" fontId="0" fillId="0" borderId="0" xfId="0" applyNumberFormat="1"/>
    <xf numFmtId="43" fontId="0" fillId="0" borderId="0" xfId="1" applyFont="1"/>
    <xf numFmtId="43" fontId="11" fillId="0" borderId="0" xfId="0" applyNumberFormat="1" applyFont="1" applyFill="1" applyBorder="1"/>
    <xf numFmtId="0" fontId="14" fillId="0" borderId="0" xfId="0" applyFont="1"/>
    <xf numFmtId="170" fontId="0" fillId="0" borderId="0" xfId="0" applyNumberFormat="1"/>
    <xf numFmtId="173" fontId="0" fillId="0" borderId="0" xfId="0" applyNumberFormat="1"/>
    <xf numFmtId="10" fontId="3" fillId="3" borderId="16" xfId="2" applyNumberFormat="1" applyFont="1" applyFill="1" applyBorder="1"/>
    <xf numFmtId="10" fontId="3" fillId="3" borderId="13" xfId="2" applyNumberFormat="1" applyFont="1" applyFill="1" applyBorder="1"/>
  </cellXfs>
  <cellStyles count="21">
    <cellStyle name="Comma" xfId="1" builtinId="3"/>
    <cellStyle name="Comma 2" xfId="6"/>
    <cellStyle name="Comma 3" xfId="4"/>
    <cellStyle name="Comma 4" xfId="8"/>
    <cellStyle name="Comma 5" xfId="9"/>
    <cellStyle name="Comma 6" xfId="11"/>
    <cellStyle name="Comma 7" xfId="17"/>
    <cellStyle name="Comma 8" xfId="19"/>
    <cellStyle name="Comma 9" xfId="20"/>
    <cellStyle name="Normal" xfId="0" builtinId="0"/>
    <cellStyle name="Normal 2" xfId="3"/>
    <cellStyle name="Normal 3" xfId="7"/>
    <cellStyle name="Normal 4" xfId="12"/>
    <cellStyle name="Normal 5" xfId="13"/>
    <cellStyle name="Normal 6" xfId="15"/>
    <cellStyle name="Normal 7" xfId="16"/>
    <cellStyle name="Normal 8" xfId="18"/>
    <cellStyle name="Percent" xfId="2" builtinId="5"/>
    <cellStyle name="Percent 2" xfId="10"/>
    <cellStyle name="Percent 3" xfId="5"/>
    <cellStyle name="Percent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s/MEMCF%20template%20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egregated Mandate"/>
      <sheetName val="IE00B6VJL827"/>
      <sheetName val="IE00BBT35895"/>
      <sheetName val="Trade Data"/>
      <sheetName val="MEMCF opening valuation"/>
      <sheetName val="MEMCF closing valuation"/>
      <sheetName val="FX &amp; Date"/>
      <sheetName val="Sheet6"/>
      <sheetName val="Sales&amp; Purchases"/>
      <sheetName val="Fee Summary "/>
      <sheetName val="Euro Mid Cap Fund"/>
    </sheetNames>
    <sheetDataSet>
      <sheetData sheetId="0" refreshError="1"/>
      <sheetData sheetId="1" refreshError="1"/>
      <sheetData sheetId="2" refreshError="1"/>
      <sheetData sheetId="3" refreshError="1"/>
      <sheetData sheetId="4">
        <row r="1">
          <cell r="G1" t="str">
            <v>Portfolio</v>
          </cell>
        </row>
      </sheetData>
      <sheetData sheetId="5">
        <row r="2">
          <cell r="A2" t="str">
            <v>Portfolio Valuation Report</v>
          </cell>
        </row>
      </sheetData>
      <sheetData sheetId="6">
        <row r="2">
          <cell r="A2" t="str">
            <v>Portfolio Valuation Report</v>
          </cell>
        </row>
      </sheetData>
      <sheetData sheetId="7">
        <row r="3">
          <cell r="C3">
            <v>43100</v>
          </cell>
        </row>
      </sheetData>
      <sheetData sheetId="8" refreshError="1"/>
      <sheetData sheetId="9">
        <row r="9">
          <cell r="C9" t="str">
            <v>Montanaro European Smaller Companies Fund</v>
          </cell>
        </row>
      </sheetData>
      <sheetData sheetId="10">
        <row r="1">
          <cell r="A1" t="str">
            <v>ISIN</v>
          </cell>
        </row>
      </sheetData>
      <sheetData sheetId="11">
        <row r="1">
          <cell r="A1" t="str">
            <v>MPSH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workbookViewId="0"/>
  </sheetViews>
  <sheetFormatPr defaultRowHeight="15" x14ac:dyDescent="0.25"/>
  <cols>
    <col min="1" max="1" width="3.42578125" style="50" customWidth="1"/>
    <col min="2" max="2" width="108.85546875" customWidth="1"/>
  </cols>
  <sheetData>
    <row r="1" spans="1:2" ht="18.75" x14ac:dyDescent="0.25">
      <c r="A1" s="48" t="s">
        <v>49</v>
      </c>
    </row>
    <row r="2" spans="1:2" x14ac:dyDescent="0.25">
      <c r="A2" s="49" t="s">
        <v>87</v>
      </c>
    </row>
    <row r="3" spans="1:2" ht="30" x14ac:dyDescent="0.25">
      <c r="A3" s="50">
        <v>1</v>
      </c>
      <c r="B3" s="47" t="s">
        <v>89</v>
      </c>
    </row>
    <row r="4" spans="1:2" x14ac:dyDescent="0.25">
      <c r="A4" s="50">
        <v>2</v>
      </c>
      <c r="B4" t="s">
        <v>61</v>
      </c>
    </row>
    <row r="5" spans="1:2" ht="90" x14ac:dyDescent="0.25">
      <c r="A5" s="50">
        <v>3</v>
      </c>
      <c r="B5" s="47" t="s">
        <v>97</v>
      </c>
    </row>
    <row r="6" spans="1:2" ht="60" x14ac:dyDescent="0.25">
      <c r="A6" s="50">
        <v>4</v>
      </c>
      <c r="B6" s="47" t="s">
        <v>52</v>
      </c>
    </row>
    <row r="7" spans="1:2" x14ac:dyDescent="0.25">
      <c r="A7" s="50">
        <v>5</v>
      </c>
      <c r="B7" t="s">
        <v>60</v>
      </c>
    </row>
    <row r="8" spans="1:2" ht="75" x14ac:dyDescent="0.25">
      <c r="A8" s="50">
        <v>6</v>
      </c>
      <c r="B8" s="47" t="s">
        <v>70</v>
      </c>
    </row>
    <row r="9" spans="1:2" ht="30" x14ac:dyDescent="0.25">
      <c r="A9" s="50">
        <v>7</v>
      </c>
      <c r="B9" s="47" t="s">
        <v>67</v>
      </c>
    </row>
    <row r="10" spans="1:2" ht="30" x14ac:dyDescent="0.25">
      <c r="A10" s="50">
        <v>8</v>
      </c>
      <c r="B10" s="47" t="s">
        <v>85</v>
      </c>
    </row>
    <row r="11" spans="1:2" x14ac:dyDescent="0.25">
      <c r="A11" s="50">
        <v>9</v>
      </c>
      <c r="B11" s="47" t="s">
        <v>65</v>
      </c>
    </row>
    <row r="12" spans="1:2" ht="45" x14ac:dyDescent="0.25">
      <c r="A12" s="50">
        <v>10</v>
      </c>
      <c r="B12" s="47" t="s">
        <v>90</v>
      </c>
    </row>
    <row r="13" spans="1:2" ht="75" x14ac:dyDescent="0.25">
      <c r="A13" s="50">
        <v>11</v>
      </c>
      <c r="B13" s="47" t="s">
        <v>98</v>
      </c>
    </row>
    <row r="14" spans="1:2" x14ac:dyDescent="0.25">
      <c r="A14" s="50">
        <v>12</v>
      </c>
      <c r="B14" s="47" t="s">
        <v>99</v>
      </c>
    </row>
    <row r="15" spans="1:2" ht="75" x14ac:dyDescent="0.25">
      <c r="A15" s="50">
        <v>13</v>
      </c>
      <c r="B15" s="47" t="s">
        <v>84</v>
      </c>
    </row>
    <row r="16" spans="1:2" ht="82.5" customHeight="1" x14ac:dyDescent="0.25">
      <c r="A16" s="50">
        <v>14</v>
      </c>
      <c r="B16" s="47" t="s">
        <v>107</v>
      </c>
    </row>
    <row r="17" spans="1:2" ht="60" x14ac:dyDescent="0.25">
      <c r="A17" s="50">
        <v>15</v>
      </c>
      <c r="B17" s="47" t="s">
        <v>68</v>
      </c>
    </row>
    <row r="18" spans="1:2" ht="60" customHeight="1" x14ac:dyDescent="0.25">
      <c r="A18" s="50">
        <v>16</v>
      </c>
      <c r="B18" s="47" t="s">
        <v>100</v>
      </c>
    </row>
    <row r="19" spans="1:2" ht="45" x14ac:dyDescent="0.25">
      <c r="A19" s="50">
        <v>17</v>
      </c>
      <c r="B19" s="47" t="s">
        <v>73</v>
      </c>
    </row>
    <row r="20" spans="1:2" ht="90" x14ac:dyDescent="0.25">
      <c r="A20" s="50">
        <v>18</v>
      </c>
      <c r="B20" s="47" t="s">
        <v>101</v>
      </c>
    </row>
    <row r="21" spans="1:2" ht="45" x14ac:dyDescent="0.25">
      <c r="A21" s="50">
        <v>19</v>
      </c>
      <c r="B21" s="47" t="s">
        <v>69</v>
      </c>
    </row>
    <row r="22" spans="1:2" x14ac:dyDescent="0.25">
      <c r="A22" s="49" t="s">
        <v>88</v>
      </c>
    </row>
    <row r="23" spans="1:2" x14ac:dyDescent="0.25">
      <c r="A23" s="50">
        <v>1</v>
      </c>
      <c r="B23" s="47" t="s">
        <v>91</v>
      </c>
    </row>
    <row r="24" spans="1:2" ht="30" x14ac:dyDescent="0.25">
      <c r="A24" s="50">
        <v>2</v>
      </c>
      <c r="B24" s="47" t="s">
        <v>102</v>
      </c>
    </row>
    <row r="25" spans="1:2" ht="45" x14ac:dyDescent="0.25">
      <c r="A25" s="50">
        <v>3</v>
      </c>
      <c r="B25" s="47" t="s">
        <v>92</v>
      </c>
    </row>
    <row r="26" spans="1:2" x14ac:dyDescent="0.25">
      <c r="A26" s="50">
        <v>4</v>
      </c>
      <c r="B26" t="s">
        <v>72</v>
      </c>
    </row>
    <row r="27" spans="1:2" ht="75" x14ac:dyDescent="0.25">
      <c r="A27" s="50">
        <v>5</v>
      </c>
      <c r="B27" s="47" t="s">
        <v>93</v>
      </c>
    </row>
    <row r="28" spans="1:2" ht="30" x14ac:dyDescent="0.25">
      <c r="A28" s="50">
        <v>6</v>
      </c>
      <c r="B28" s="47" t="s">
        <v>67</v>
      </c>
    </row>
    <row r="29" spans="1:2" ht="30" x14ac:dyDescent="0.25">
      <c r="A29" s="50">
        <v>7</v>
      </c>
      <c r="B29" s="96" t="s">
        <v>86</v>
      </c>
    </row>
    <row r="30" spans="1:2" ht="60" x14ac:dyDescent="0.25">
      <c r="A30" s="50">
        <v>8</v>
      </c>
      <c r="B30" s="96" t="s">
        <v>103</v>
      </c>
    </row>
    <row r="31" spans="1:2" ht="60" x14ac:dyDescent="0.25">
      <c r="A31" s="50">
        <v>9</v>
      </c>
      <c r="B31" s="96" t="s">
        <v>71</v>
      </c>
    </row>
    <row r="32" spans="1:2" ht="30" x14ac:dyDescent="0.25">
      <c r="A32" s="50">
        <v>10</v>
      </c>
      <c r="B32" s="96" t="s">
        <v>104</v>
      </c>
    </row>
    <row r="33" spans="1:2" ht="45" x14ac:dyDescent="0.25">
      <c r="A33" s="50">
        <v>11</v>
      </c>
      <c r="B33" s="96" t="s">
        <v>105</v>
      </c>
    </row>
    <row r="34" spans="1:2" ht="30" x14ac:dyDescent="0.25">
      <c r="A34" s="50">
        <v>12</v>
      </c>
      <c r="B34" s="47" t="s">
        <v>106</v>
      </c>
    </row>
    <row r="35" spans="1:2" x14ac:dyDescent="0.25">
      <c r="A35" s="50">
        <v>13</v>
      </c>
      <c r="B35" s="47" t="s">
        <v>74</v>
      </c>
    </row>
    <row r="36" spans="1:2" ht="30" x14ac:dyDescent="0.25">
      <c r="A36" s="50">
        <v>14</v>
      </c>
      <c r="B36" s="47" t="s">
        <v>94</v>
      </c>
    </row>
    <row r="37" spans="1:2" ht="30" customHeight="1" x14ac:dyDescent="0.25">
      <c r="A37" s="50">
        <v>15</v>
      </c>
      <c r="B37" s="47" t="s">
        <v>75</v>
      </c>
    </row>
    <row r="38" spans="1:2" x14ac:dyDescent="0.25">
      <c r="A38" s="50">
        <v>16</v>
      </c>
      <c r="B38" s="47" t="s">
        <v>95</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87</v>
      </c>
      <c r="C2" s="5"/>
      <c r="D2" s="5"/>
      <c r="E2" s="5"/>
      <c r="F2" s="41" t="s">
        <v>39</v>
      </c>
      <c r="G2" s="5"/>
      <c r="H2" s="5"/>
      <c r="I2" s="5"/>
      <c r="J2" s="5"/>
      <c r="K2" s="5"/>
      <c r="L2" s="4"/>
    </row>
    <row r="3" spans="2:12" x14ac:dyDescent="0.25">
      <c r="B3" s="40" t="s">
        <v>82</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83</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46" t="s">
        <v>47</v>
      </c>
      <c r="C11" s="5"/>
      <c r="D11" s="36"/>
      <c r="E11" s="36"/>
      <c r="F11" s="36"/>
      <c r="G11" s="36"/>
      <c r="H11" s="35"/>
      <c r="I11" s="5"/>
      <c r="J11" s="5"/>
      <c r="K11" s="5"/>
      <c r="L11" s="4"/>
    </row>
    <row r="12" spans="2:12" x14ac:dyDescent="0.25">
      <c r="B12" s="46"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94"/>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77</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63</v>
      </c>
      <c r="C40" s="5"/>
      <c r="D40" s="91"/>
      <c r="E40" s="91" t="str">
        <f>IF((E18+E17)=0,"",E39/(E17+E18))</f>
        <v/>
      </c>
      <c r="F40" s="91" t="str">
        <f>IF((F18+F17)=0,"",F39/(F17+F18))</f>
        <v/>
      </c>
      <c r="G40" s="91" t="str">
        <f>IF((G18+G17)=0,"",G39/(G17+G18))</f>
        <v/>
      </c>
      <c r="H40" s="91" t="str">
        <f>IF((H18+H17)=0,"",H39/(H17+H18))</f>
        <v/>
      </c>
      <c r="I40" s="32"/>
      <c r="J40" s="5"/>
      <c r="K40" s="91"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97" t="s">
        <v>81</v>
      </c>
      <c r="C43" s="5"/>
      <c r="D43" s="6"/>
      <c r="E43" s="95"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64</v>
      </c>
      <c r="C45" s="5"/>
      <c r="D45" s="13"/>
      <c r="E45" s="95" t="str">
        <f>IF(D44=0,"%",D45/D44)</f>
        <v>%</v>
      </c>
      <c r="F45" s="5"/>
      <c r="G45" s="5"/>
      <c r="H45" s="5"/>
      <c r="I45" s="5"/>
      <c r="J45" s="5"/>
      <c r="K45" s="5"/>
      <c r="L45" s="4"/>
    </row>
    <row r="46" spans="2:12" ht="15.75" thickBot="1" x14ac:dyDescent="0.3">
      <c r="B46" s="7" t="s">
        <v>1</v>
      </c>
      <c r="C46" s="5"/>
      <c r="D46" s="12">
        <f>D44-ABS(D45)</f>
        <v>0</v>
      </c>
      <c r="E46" s="95"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66</v>
      </c>
      <c r="C50" s="5"/>
      <c r="D50" s="93"/>
      <c r="E50" s="5"/>
      <c r="F50" s="5"/>
      <c r="G50" s="5"/>
      <c r="H50" s="5"/>
      <c r="I50" s="5"/>
      <c r="J50" s="5"/>
      <c r="K50" s="5"/>
      <c r="L50" s="4"/>
    </row>
    <row r="51" spans="2:12" x14ac:dyDescent="0.25">
      <c r="B51" s="7" t="s">
        <v>9</v>
      </c>
      <c r="C51" s="5"/>
      <c r="D51" s="13"/>
      <c r="E51" s="92" t="str">
        <f>IF(D49=0,"",D51/D49)</f>
        <v/>
      </c>
      <c r="F51" s="5"/>
      <c r="G51" s="5"/>
      <c r="H51" s="5"/>
      <c r="I51" s="5"/>
      <c r="J51" s="5"/>
      <c r="K51" s="5"/>
      <c r="L51" s="4"/>
    </row>
    <row r="52" spans="2:12" ht="15.75" thickBot="1" x14ac:dyDescent="0.3">
      <c r="B52" s="7"/>
      <c r="C52" s="5"/>
      <c r="D52" s="12">
        <f>SUM(D49:D51)</f>
        <v>0</v>
      </c>
      <c r="E52" s="92"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3"/>
  <sheetViews>
    <sheetView tabSelected="1" zoomScale="85" zoomScaleNormal="85" workbookViewId="0">
      <selection activeCell="D27" sqref="D27"/>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110</v>
      </c>
    </row>
    <row r="2" spans="2:17" ht="21" x14ac:dyDescent="0.35">
      <c r="B2" s="42" t="s">
        <v>88</v>
      </c>
      <c r="C2" s="5"/>
      <c r="D2" s="5"/>
      <c r="E2" s="5"/>
      <c r="F2" s="5"/>
      <c r="G2" s="41" t="s">
        <v>54</v>
      </c>
      <c r="H2" s="5"/>
      <c r="I2" s="5"/>
      <c r="J2" s="5"/>
      <c r="K2" s="5"/>
      <c r="L2" s="5"/>
      <c r="M2" s="4"/>
      <c r="Q2" s="103" t="s">
        <v>111</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108</v>
      </c>
      <c r="F5" s="39"/>
      <c r="G5" s="39"/>
      <c r="H5" s="39"/>
      <c r="I5" s="39"/>
      <c r="J5" s="39"/>
      <c r="K5" s="5"/>
      <c r="L5" s="5"/>
      <c r="M5" s="4"/>
    </row>
    <row r="6" spans="2:17" x14ac:dyDescent="0.25">
      <c r="B6" s="8" t="s">
        <v>42</v>
      </c>
      <c r="C6" s="5"/>
      <c r="D6" s="5"/>
      <c r="E6" s="38" t="s">
        <v>112</v>
      </c>
      <c r="F6" s="38"/>
      <c r="G6" s="38"/>
      <c r="H6" s="38"/>
      <c r="I6" s="38"/>
      <c r="J6" s="38"/>
      <c r="K6" s="5"/>
      <c r="L6" s="5"/>
      <c r="M6" s="4"/>
    </row>
    <row r="7" spans="2:17" x14ac:dyDescent="0.25">
      <c r="B7" s="8" t="s">
        <v>41</v>
      </c>
      <c r="C7" s="5"/>
      <c r="D7" s="5"/>
      <c r="E7" s="51" t="s">
        <v>114</v>
      </c>
      <c r="F7" s="51"/>
      <c r="G7" s="51"/>
      <c r="H7" s="51"/>
      <c r="I7" s="51"/>
      <c r="J7" s="51"/>
      <c r="K7" s="5"/>
      <c r="L7" s="5"/>
      <c r="M7" s="4"/>
    </row>
    <row r="8" spans="2:17" x14ac:dyDescent="0.25">
      <c r="B8" s="8" t="s">
        <v>40</v>
      </c>
      <c r="C8" s="5"/>
      <c r="D8" s="5"/>
      <c r="E8" s="37">
        <v>44196</v>
      </c>
      <c r="F8" s="37"/>
      <c r="G8" s="37"/>
      <c r="H8" s="37"/>
      <c r="I8" s="37"/>
      <c r="J8" s="37"/>
      <c r="K8" s="5"/>
      <c r="L8" s="5"/>
      <c r="M8" s="4"/>
    </row>
    <row r="9" spans="2:17" x14ac:dyDescent="0.25">
      <c r="B9" s="8" t="s">
        <v>118</v>
      </c>
      <c r="C9" s="20"/>
      <c r="D9" s="5"/>
      <c r="E9" s="99" t="s">
        <v>109</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119</v>
      </c>
      <c r="C11" s="20"/>
      <c r="D11" s="20"/>
      <c r="E11" s="31" t="s">
        <v>33</v>
      </c>
      <c r="F11" s="31" t="s">
        <v>32</v>
      </c>
      <c r="G11" s="31" t="s">
        <v>31</v>
      </c>
      <c r="H11" s="31" t="s">
        <v>30</v>
      </c>
      <c r="I11" s="31" t="s">
        <v>29</v>
      </c>
      <c r="J11" s="5"/>
      <c r="K11" s="5"/>
      <c r="L11" s="5"/>
      <c r="M11" s="4"/>
    </row>
    <row r="12" spans="2:17" x14ac:dyDescent="0.25">
      <c r="B12" s="46" t="s">
        <v>117</v>
      </c>
      <c r="C12" s="5"/>
      <c r="D12" s="5"/>
      <c r="E12" s="52">
        <v>7.704985578904E-2</v>
      </c>
      <c r="F12" s="52">
        <v>0.10890537899398334</v>
      </c>
      <c r="G12" s="52">
        <v>7.7234265466782137E-2</v>
      </c>
      <c r="H12" s="52"/>
      <c r="I12" s="53">
        <v>0.11590881143085685</v>
      </c>
      <c r="J12" s="5"/>
      <c r="K12" s="5"/>
      <c r="L12" s="5"/>
      <c r="M12" s="4"/>
    </row>
    <row r="13" spans="2:17" x14ac:dyDescent="0.25">
      <c r="B13" s="11"/>
      <c r="C13" s="10"/>
      <c r="D13" s="10"/>
      <c r="E13" s="10"/>
      <c r="F13" s="10"/>
      <c r="G13" s="10"/>
      <c r="H13" s="10"/>
      <c r="I13" s="10"/>
      <c r="J13" s="10"/>
      <c r="K13" s="10"/>
      <c r="L13" s="10"/>
      <c r="M13" s="9"/>
    </row>
    <row r="14" spans="2:17" x14ac:dyDescent="0.25">
      <c r="B14" s="8" t="s">
        <v>120</v>
      </c>
      <c r="C14" s="20"/>
      <c r="D14" s="20"/>
      <c r="E14" s="31" t="s">
        <v>4</v>
      </c>
      <c r="F14" s="31" t="s">
        <v>15</v>
      </c>
      <c r="G14" s="31" t="s">
        <v>14</v>
      </c>
      <c r="H14" s="31" t="s">
        <v>13</v>
      </c>
      <c r="I14" s="31" t="s">
        <v>12</v>
      </c>
      <c r="J14" s="20"/>
      <c r="K14" s="20"/>
      <c r="L14" s="31" t="s">
        <v>9</v>
      </c>
      <c r="M14" s="4"/>
      <c r="N14" s="101"/>
      <c r="O14" s="100"/>
      <c r="P14" s="100"/>
    </row>
    <row r="15" spans="2:17" x14ac:dyDescent="0.25">
      <c r="B15" s="7" t="s">
        <v>27</v>
      </c>
      <c r="C15" s="5"/>
      <c r="D15" s="5"/>
      <c r="E15" s="30">
        <v>147313063.25999999</v>
      </c>
      <c r="F15" s="30">
        <v>139963090.3599999</v>
      </c>
      <c r="G15" s="30"/>
      <c r="H15" s="29"/>
      <c r="I15" s="28"/>
      <c r="J15" s="5"/>
      <c r="K15" s="5"/>
      <c r="L15" s="15"/>
      <c r="M15" s="4"/>
      <c r="N15" s="102"/>
      <c r="O15" s="100"/>
      <c r="P15" s="100"/>
    </row>
    <row r="16" spans="2:17" x14ac:dyDescent="0.25">
      <c r="B16" s="7" t="s">
        <v>26</v>
      </c>
      <c r="C16" s="5"/>
      <c r="D16" s="5"/>
      <c r="E16" s="30">
        <v>168080800.96000001</v>
      </c>
      <c r="F16" s="27">
        <v>162177260.81000006</v>
      </c>
      <c r="G16" s="27"/>
      <c r="H16" s="26"/>
      <c r="I16" s="25"/>
      <c r="J16" s="5"/>
      <c r="K16" s="5"/>
      <c r="L16" s="14"/>
      <c r="M16" s="4"/>
      <c r="N16" s="102"/>
      <c r="O16" s="100"/>
      <c r="P16" s="100"/>
    </row>
    <row r="17" spans="2:16" x14ac:dyDescent="0.25">
      <c r="B17" s="7" t="s">
        <v>25</v>
      </c>
      <c r="C17" s="5"/>
      <c r="D17" s="5"/>
      <c r="E17" s="24">
        <f>SUM(F17:L17)</f>
        <v>65573978.479999997</v>
      </c>
      <c r="F17" s="27">
        <v>65573978.479999997</v>
      </c>
      <c r="G17" s="26"/>
      <c r="H17" s="26"/>
      <c r="I17" s="25"/>
      <c r="J17" s="5"/>
      <c r="K17" s="5"/>
      <c r="L17" s="14"/>
      <c r="M17" s="4"/>
      <c r="O17" s="100"/>
      <c r="P17" s="100"/>
    </row>
    <row r="18" spans="2:16" x14ac:dyDescent="0.25">
      <c r="B18" s="7" t="s">
        <v>24</v>
      </c>
      <c r="C18" s="5"/>
      <c r="D18" s="5"/>
      <c r="E18" s="24">
        <f>SUM(F18:L18)</f>
        <v>59182162.490000002</v>
      </c>
      <c r="F18" s="27">
        <v>59182162.490000002</v>
      </c>
      <c r="G18" s="22"/>
      <c r="H18" s="22"/>
      <c r="I18" s="21"/>
      <c r="J18" s="5"/>
      <c r="K18" s="5"/>
      <c r="L18" s="94"/>
      <c r="M18" s="4"/>
      <c r="O18" s="100"/>
      <c r="P18" s="100"/>
    </row>
    <row r="19" spans="2:16" x14ac:dyDescent="0.25">
      <c r="B19" s="7" t="s">
        <v>23</v>
      </c>
      <c r="C19" s="5"/>
      <c r="D19" s="5"/>
      <c r="E19" s="32">
        <f>IF(E16=0,"%",MIN(E18,E17)/AVERAGE(E16,E15))</f>
        <v>0.37529051261896484</v>
      </c>
      <c r="F19" s="32"/>
      <c r="G19" s="32"/>
      <c r="H19" s="32"/>
      <c r="I19" s="32"/>
      <c r="J19" s="5"/>
      <c r="K19" s="5"/>
      <c r="L19" s="32"/>
      <c r="M19" s="4"/>
    </row>
    <row r="20" spans="2:16" x14ac:dyDescent="0.25">
      <c r="B20" s="11"/>
      <c r="C20" s="10"/>
      <c r="D20" s="71"/>
      <c r="E20" s="72"/>
      <c r="F20" s="10"/>
      <c r="G20" s="10"/>
      <c r="H20" s="10"/>
      <c r="I20" s="10"/>
      <c r="J20" s="10"/>
      <c r="K20" s="10"/>
      <c r="L20" s="10"/>
      <c r="M20" s="9"/>
    </row>
    <row r="21" spans="2:16" x14ac:dyDescent="0.25">
      <c r="B21" s="8" t="s">
        <v>22</v>
      </c>
      <c r="C21" s="5"/>
      <c r="D21" s="31" t="s">
        <v>121</v>
      </c>
      <c r="E21" s="5"/>
      <c r="F21" s="5"/>
      <c r="G21" s="5"/>
      <c r="H21" s="5"/>
      <c r="I21" s="5"/>
      <c r="J21" s="5"/>
      <c r="K21" s="5"/>
      <c r="L21" s="5"/>
      <c r="M21" s="4"/>
    </row>
    <row r="22" spans="2:16" x14ac:dyDescent="0.25">
      <c r="B22" s="7" t="s">
        <v>80</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78</v>
      </c>
      <c r="C26" s="65"/>
      <c r="D26" s="66" t="s">
        <v>116</v>
      </c>
      <c r="E26" s="67" t="s">
        <v>79</v>
      </c>
      <c r="F26" s="67"/>
      <c r="G26" s="66"/>
      <c r="H26" s="66"/>
      <c r="I26" s="66"/>
      <c r="J26" s="66"/>
      <c r="K26" s="65"/>
      <c r="L26" s="68"/>
      <c r="M26" s="69"/>
    </row>
    <row r="27" spans="2:16" ht="15.75" thickBot="1" x14ac:dyDescent="0.3">
      <c r="B27" s="70" t="s">
        <v>62</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116</v>
      </c>
      <c r="E29" s="31" t="s">
        <v>4</v>
      </c>
      <c r="F29" s="5"/>
      <c r="G29" s="5"/>
      <c r="H29" s="5"/>
      <c r="I29" s="5"/>
      <c r="J29" s="5"/>
      <c r="K29" s="5"/>
      <c r="L29" s="5"/>
      <c r="M29" s="4"/>
    </row>
    <row r="30" spans="2:16" x14ac:dyDescent="0.25">
      <c r="B30" s="7" t="s">
        <v>96</v>
      </c>
      <c r="C30" s="5"/>
      <c r="D30" s="78"/>
      <c r="E30" s="84">
        <v>1.4964999999999999E-2</v>
      </c>
      <c r="F30" s="5"/>
      <c r="G30" s="5"/>
      <c r="H30" s="5"/>
      <c r="I30" s="5"/>
      <c r="J30" s="5"/>
      <c r="K30" s="5"/>
      <c r="L30" s="5"/>
      <c r="M30" s="4"/>
    </row>
    <row r="31" spans="2:16" x14ac:dyDescent="0.25">
      <c r="B31" s="7" t="s">
        <v>55</v>
      </c>
      <c r="C31" s="5"/>
      <c r="D31" s="78"/>
      <c r="E31" s="85">
        <v>8.2399999999999834E-4</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76</v>
      </c>
      <c r="C33" s="20"/>
      <c r="D33" s="79">
        <f>E33*$D$27</f>
        <v>0</v>
      </c>
      <c r="E33" s="87">
        <f>SUM(E30:E32)</f>
        <v>1.5788999999999997E-2</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116</v>
      </c>
      <c r="E35" s="31" t="s">
        <v>4</v>
      </c>
      <c r="F35" s="5"/>
      <c r="G35" s="5"/>
      <c r="H35" s="5"/>
      <c r="I35" s="5"/>
      <c r="J35" s="5"/>
      <c r="K35" s="5"/>
      <c r="L35" s="5"/>
      <c r="M35" s="4"/>
    </row>
    <row r="36" spans="2:17" ht="15.75" thickBot="1" x14ac:dyDescent="0.3">
      <c r="B36" s="7" t="s">
        <v>17</v>
      </c>
      <c r="C36" s="5"/>
      <c r="D36" s="79">
        <f>E36*$D$27</f>
        <v>0</v>
      </c>
      <c r="E36" s="88">
        <v>1.5102309888570871E-2</v>
      </c>
      <c r="F36" s="5"/>
      <c r="G36" s="5"/>
      <c r="H36" s="5"/>
      <c r="I36" s="5"/>
      <c r="J36" s="5"/>
      <c r="K36" s="5"/>
      <c r="L36" s="5"/>
      <c r="M36" s="4"/>
    </row>
    <row r="37" spans="2:17" ht="15.75" thickTop="1" x14ac:dyDescent="0.25">
      <c r="B37" s="11"/>
      <c r="C37" s="10"/>
      <c r="D37" s="80"/>
      <c r="E37" s="72"/>
      <c r="F37" s="10"/>
      <c r="G37" s="10"/>
      <c r="H37" s="10"/>
      <c r="I37" s="10"/>
      <c r="J37" s="10"/>
      <c r="K37" s="10"/>
      <c r="L37" s="10"/>
      <c r="M37" s="9"/>
    </row>
    <row r="38" spans="2:17" x14ac:dyDescent="0.25">
      <c r="B38" s="8" t="s">
        <v>16</v>
      </c>
      <c r="C38" s="20"/>
      <c r="D38" s="77" t="s">
        <v>116</v>
      </c>
      <c r="E38" s="31" t="s">
        <v>4</v>
      </c>
      <c r="F38" s="31" t="s">
        <v>15</v>
      </c>
      <c r="G38" s="31" t="s">
        <v>14</v>
      </c>
      <c r="H38" s="31" t="s">
        <v>13</v>
      </c>
      <c r="I38" s="31" t="s">
        <v>12</v>
      </c>
      <c r="J38" s="31" t="s">
        <v>11</v>
      </c>
      <c r="K38" s="31" t="s">
        <v>10</v>
      </c>
      <c r="L38" s="31" t="s">
        <v>9</v>
      </c>
      <c r="M38" s="4"/>
    </row>
    <row r="39" spans="2:17" x14ac:dyDescent="0.25">
      <c r="B39" s="7" t="s">
        <v>8</v>
      </c>
      <c r="C39" s="5"/>
      <c r="D39" s="78"/>
      <c r="E39" s="89">
        <f t="shared" ref="E39:E43" si="0">SUM(F39:L39)</f>
        <v>1.021637293827314E-3</v>
      </c>
      <c r="F39" s="54">
        <v>1.021637293827314E-3</v>
      </c>
      <c r="G39" s="55"/>
      <c r="H39" s="55"/>
      <c r="I39" s="55"/>
      <c r="J39" s="55"/>
      <c r="K39" s="55"/>
      <c r="L39" s="56"/>
      <c r="M39" s="4"/>
      <c r="Q39" s="105"/>
    </row>
    <row r="40" spans="2:17" x14ac:dyDescent="0.25">
      <c r="B40" s="7" t="s">
        <v>7</v>
      </c>
      <c r="C40" s="5"/>
      <c r="D40" s="78"/>
      <c r="E40" s="89">
        <f t="shared" si="0"/>
        <v>2.9416588587310132E-4</v>
      </c>
      <c r="F40" s="57">
        <v>2.9416588587310132E-4</v>
      </c>
      <c r="G40" s="58"/>
      <c r="H40" s="58"/>
      <c r="I40" s="58"/>
      <c r="J40" s="58"/>
      <c r="K40" s="58"/>
      <c r="L40" s="59"/>
      <c r="M40" s="4"/>
      <c r="Q40" s="105"/>
    </row>
    <row r="41" spans="2:17" x14ac:dyDescent="0.25">
      <c r="B41" s="7" t="s">
        <v>77</v>
      </c>
      <c r="C41" s="5"/>
      <c r="D41" s="78"/>
      <c r="E41" s="89">
        <f t="shared" si="0"/>
        <v>-3.6617051246270699E-3</v>
      </c>
      <c r="F41" s="106">
        <v>-3.6617051246270699E-3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107">
        <v>0</v>
      </c>
      <c r="F45" s="5"/>
      <c r="G45" s="5"/>
      <c r="H45" s="5"/>
      <c r="I45" s="5"/>
      <c r="J45" s="5"/>
      <c r="K45" s="5"/>
      <c r="L45" s="5"/>
      <c r="M45" s="4"/>
    </row>
    <row r="46" spans="2:17" ht="15.75" thickBot="1" x14ac:dyDescent="0.3">
      <c r="B46" s="8" t="s">
        <v>57</v>
      </c>
      <c r="C46" s="20"/>
      <c r="D46" s="79">
        <f>E46*$D$27</f>
        <v>0</v>
      </c>
      <c r="E46" s="87">
        <f>SUM(E39:E45)</f>
        <v>-2.3459019449266543E-3</v>
      </c>
      <c r="F46" s="63">
        <f t="shared" ref="F46:L46" si="1">SUM(F39:F45)</f>
        <v>-2.3459019449266543E-3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81</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64</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3"/>
  <sheetViews>
    <sheetView zoomScale="85" zoomScaleNormal="85" workbookViewId="0">
      <selection activeCell="D27" sqref="D27"/>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103" t="s">
        <v>110</v>
      </c>
    </row>
    <row r="2" spans="2:17" ht="21" x14ac:dyDescent="0.35">
      <c r="B2" s="42" t="s">
        <v>88</v>
      </c>
      <c r="C2" s="5"/>
      <c r="D2" s="5"/>
      <c r="E2" s="5"/>
      <c r="F2" s="5"/>
      <c r="G2" s="41" t="s">
        <v>54</v>
      </c>
      <c r="H2" s="5"/>
      <c r="I2" s="5"/>
      <c r="J2" s="5"/>
      <c r="K2" s="5"/>
      <c r="L2" s="5"/>
      <c r="M2" s="4"/>
      <c r="Q2" s="103"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108</v>
      </c>
      <c r="F5" s="39"/>
      <c r="G5" s="39"/>
      <c r="H5" s="39"/>
      <c r="I5" s="39"/>
      <c r="J5" s="39"/>
      <c r="K5" s="5"/>
      <c r="L5" s="5"/>
      <c r="M5" s="4"/>
    </row>
    <row r="6" spans="2:17" x14ac:dyDescent="0.25">
      <c r="B6" s="8" t="s">
        <v>42</v>
      </c>
      <c r="C6" s="5"/>
      <c r="D6" s="5"/>
      <c r="E6" s="38" t="s">
        <v>112</v>
      </c>
      <c r="F6" s="38"/>
      <c r="G6" s="38"/>
      <c r="H6" s="38"/>
      <c r="I6" s="38"/>
      <c r="J6" s="38"/>
      <c r="K6" s="5"/>
      <c r="L6" s="5"/>
      <c r="M6" s="4"/>
    </row>
    <row r="7" spans="2:17" x14ac:dyDescent="0.25">
      <c r="B7" s="8" t="s">
        <v>41</v>
      </c>
      <c r="C7" s="5"/>
      <c r="D7" s="5"/>
      <c r="E7" s="51" t="s">
        <v>115</v>
      </c>
      <c r="F7" s="51"/>
      <c r="G7" s="51"/>
      <c r="H7" s="51"/>
      <c r="I7" s="51"/>
      <c r="J7" s="51"/>
      <c r="K7" s="5"/>
      <c r="L7" s="5"/>
      <c r="M7" s="4"/>
    </row>
    <row r="8" spans="2:17" x14ac:dyDescent="0.25">
      <c r="B8" s="8" t="s">
        <v>40</v>
      </c>
      <c r="C8" s="5"/>
      <c r="D8" s="5"/>
      <c r="E8" s="37">
        <v>44196</v>
      </c>
      <c r="F8" s="37"/>
      <c r="G8" s="37"/>
      <c r="H8" s="37"/>
      <c r="I8" s="37"/>
      <c r="J8" s="37"/>
      <c r="K8" s="5"/>
      <c r="L8" s="5"/>
      <c r="M8" s="4"/>
    </row>
    <row r="9" spans="2:17" x14ac:dyDescent="0.25">
      <c r="B9" s="8" t="s">
        <v>118</v>
      </c>
      <c r="C9" s="20"/>
      <c r="D9" s="5"/>
      <c r="E9" s="99" t="s">
        <v>109</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119</v>
      </c>
      <c r="C11" s="20"/>
      <c r="D11" s="20"/>
      <c r="E11" s="31" t="s">
        <v>33</v>
      </c>
      <c r="F11" s="31" t="s">
        <v>32</v>
      </c>
      <c r="G11" s="31" t="s">
        <v>31</v>
      </c>
      <c r="H11" s="31" t="s">
        <v>30</v>
      </c>
      <c r="I11" s="31" t="s">
        <v>29</v>
      </c>
      <c r="J11" s="5"/>
      <c r="K11" s="5"/>
      <c r="L11" s="5"/>
      <c r="M11" s="4"/>
    </row>
    <row r="12" spans="2:17" x14ac:dyDescent="0.25">
      <c r="B12" s="46" t="s">
        <v>117</v>
      </c>
      <c r="C12" s="5"/>
      <c r="D12" s="5"/>
      <c r="E12" s="52">
        <v>7.9953198127925118E-2</v>
      </c>
      <c r="F12" s="52">
        <v>0.1156618960735325</v>
      </c>
      <c r="G12" s="52">
        <v>8.4824598006311813E-2</v>
      </c>
      <c r="H12" s="52"/>
      <c r="I12" s="53">
        <v>0.1189029957750416</v>
      </c>
      <c r="J12" s="5"/>
      <c r="K12" s="5"/>
      <c r="L12" s="5"/>
      <c r="M12" s="4"/>
    </row>
    <row r="13" spans="2:17" x14ac:dyDescent="0.25">
      <c r="B13" s="11"/>
      <c r="C13" s="10"/>
      <c r="D13" s="10"/>
      <c r="E13" s="10"/>
      <c r="F13" s="10"/>
      <c r="G13" s="10"/>
      <c r="H13" s="10"/>
      <c r="I13" s="10"/>
      <c r="J13" s="10"/>
      <c r="K13" s="10"/>
      <c r="L13" s="10"/>
      <c r="M13" s="9"/>
    </row>
    <row r="14" spans="2:17" x14ac:dyDescent="0.25">
      <c r="B14" s="8" t="s">
        <v>120</v>
      </c>
      <c r="C14" s="20"/>
      <c r="D14" s="20"/>
      <c r="E14" s="31" t="s">
        <v>4</v>
      </c>
      <c r="F14" s="31" t="s">
        <v>15</v>
      </c>
      <c r="G14" s="31" t="s">
        <v>14</v>
      </c>
      <c r="H14" s="31" t="s">
        <v>13</v>
      </c>
      <c r="I14" s="31" t="s">
        <v>12</v>
      </c>
      <c r="J14" s="20"/>
      <c r="K14" s="20"/>
      <c r="L14" s="31" t="s">
        <v>9</v>
      </c>
      <c r="M14" s="4"/>
      <c r="N14" s="101"/>
      <c r="O14" s="100"/>
    </row>
    <row r="15" spans="2:17" x14ac:dyDescent="0.25">
      <c r="B15" s="7" t="s">
        <v>27</v>
      </c>
      <c r="C15" s="5"/>
      <c r="D15" s="5"/>
      <c r="E15" s="30">
        <v>147313063.25999999</v>
      </c>
      <c r="F15" s="30">
        <v>139963090.3599999</v>
      </c>
      <c r="G15" s="30"/>
      <c r="H15" s="29"/>
      <c r="I15" s="28"/>
      <c r="J15" s="5"/>
      <c r="K15" s="5"/>
      <c r="L15" s="15"/>
      <c r="M15" s="4"/>
      <c r="N15" s="102"/>
      <c r="O15" s="100"/>
    </row>
    <row r="16" spans="2:17" x14ac:dyDescent="0.25">
      <c r="B16" s="7" t="s">
        <v>26</v>
      </c>
      <c r="C16" s="5"/>
      <c r="D16" s="5"/>
      <c r="E16" s="30">
        <v>168080800.96000001</v>
      </c>
      <c r="F16" s="27">
        <v>162177260.81000006</v>
      </c>
      <c r="G16" s="27"/>
      <c r="H16" s="26"/>
      <c r="I16" s="25"/>
      <c r="J16" s="5"/>
      <c r="K16" s="5"/>
      <c r="L16" s="14"/>
      <c r="M16" s="4"/>
      <c r="N16" s="102"/>
      <c r="O16" s="100"/>
      <c r="P16" s="100"/>
    </row>
    <row r="17" spans="2:16" x14ac:dyDescent="0.25">
      <c r="B17" s="7" t="s">
        <v>25</v>
      </c>
      <c r="C17" s="5"/>
      <c r="D17" s="5"/>
      <c r="E17" s="24">
        <f>SUM(F17:L17)</f>
        <v>65573978.479999997</v>
      </c>
      <c r="F17" s="27">
        <v>65573978.479999997</v>
      </c>
      <c r="G17" s="26"/>
      <c r="H17" s="26"/>
      <c r="I17" s="25"/>
      <c r="J17" s="5"/>
      <c r="K17" s="5"/>
      <c r="L17" s="14"/>
      <c r="M17" s="4"/>
      <c r="O17" s="100"/>
      <c r="P17" s="100"/>
    </row>
    <row r="18" spans="2:16" x14ac:dyDescent="0.25">
      <c r="B18" s="7" t="s">
        <v>24</v>
      </c>
      <c r="C18" s="5"/>
      <c r="D18" s="5"/>
      <c r="E18" s="24">
        <f>SUM(F18:L18)</f>
        <v>59182162.490000002</v>
      </c>
      <c r="F18" s="27">
        <v>59182162.490000002</v>
      </c>
      <c r="G18" s="22"/>
      <c r="H18" s="22"/>
      <c r="I18" s="21"/>
      <c r="J18" s="5"/>
      <c r="K18" s="5"/>
      <c r="L18" s="94"/>
      <c r="M18" s="4"/>
      <c r="O18" s="100"/>
      <c r="P18" s="100"/>
    </row>
    <row r="19" spans="2:16" x14ac:dyDescent="0.25">
      <c r="B19" s="7" t="s">
        <v>23</v>
      </c>
      <c r="C19" s="5"/>
      <c r="D19" s="5"/>
      <c r="E19" s="32">
        <f>IF(E16=0,"%",MIN(E18,E17)/AVERAGE(E16,E15))</f>
        <v>0.37529051261896484</v>
      </c>
      <c r="F19" s="32"/>
      <c r="G19" s="32"/>
      <c r="H19" s="32"/>
      <c r="I19" s="32"/>
      <c r="J19" s="5"/>
      <c r="K19" s="5"/>
      <c r="L19" s="32"/>
      <c r="M19" s="4"/>
    </row>
    <row r="20" spans="2:16" x14ac:dyDescent="0.25">
      <c r="B20" s="11"/>
      <c r="C20" s="10"/>
      <c r="D20" s="71"/>
      <c r="E20" s="72"/>
      <c r="F20" s="10"/>
      <c r="G20" s="10"/>
      <c r="H20" s="10"/>
      <c r="I20" s="10"/>
      <c r="J20" s="10"/>
      <c r="K20" s="10"/>
      <c r="L20" s="10"/>
      <c r="M20" s="9"/>
    </row>
    <row r="21" spans="2:16" x14ac:dyDescent="0.25">
      <c r="B21" s="8" t="s">
        <v>22</v>
      </c>
      <c r="C21" s="5"/>
      <c r="D21" s="31" t="s">
        <v>121</v>
      </c>
      <c r="E21" s="5"/>
      <c r="F21" s="5"/>
      <c r="G21" s="5"/>
      <c r="H21" s="5"/>
      <c r="I21" s="5"/>
      <c r="J21" s="5"/>
      <c r="K21" s="5"/>
      <c r="L21" s="5"/>
      <c r="M21" s="4"/>
    </row>
    <row r="22" spans="2:16" x14ac:dyDescent="0.25">
      <c r="B22" s="7" t="s">
        <v>80</v>
      </c>
      <c r="C22" s="5"/>
      <c r="D22" s="81"/>
      <c r="E22" s="5"/>
      <c r="F22" s="5"/>
      <c r="G22" s="5"/>
      <c r="H22" s="5"/>
      <c r="I22" s="5"/>
      <c r="J22" s="5"/>
      <c r="K22" s="5"/>
      <c r="L22" s="5"/>
      <c r="M22" s="4"/>
    </row>
    <row r="23" spans="2:16" x14ac:dyDescent="0.25">
      <c r="B23" s="7" t="s">
        <v>20</v>
      </c>
      <c r="C23" s="5"/>
      <c r="D23" s="82"/>
      <c r="E23" s="5"/>
      <c r="F23" s="5"/>
      <c r="G23" s="5"/>
      <c r="H23" s="5"/>
      <c r="I23" s="5"/>
      <c r="J23" s="5"/>
      <c r="K23" s="5"/>
      <c r="L23" s="5"/>
      <c r="M23" s="4"/>
    </row>
    <row r="24" spans="2:16" ht="15.75" thickBot="1" x14ac:dyDescent="0.3">
      <c r="B24" s="8" t="s">
        <v>4</v>
      </c>
      <c r="C24" s="20"/>
      <c r="D24" s="83">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4" t="s">
        <v>78</v>
      </c>
      <c r="C26" s="65"/>
      <c r="D26" s="66" t="s">
        <v>116</v>
      </c>
      <c r="E26" s="67" t="s">
        <v>79</v>
      </c>
      <c r="F26" s="67"/>
      <c r="G26" s="66"/>
      <c r="H26" s="66"/>
      <c r="I26" s="66"/>
      <c r="J26" s="66"/>
      <c r="K26" s="65"/>
      <c r="L26" s="68"/>
      <c r="M26" s="69"/>
    </row>
    <row r="27" spans="2:16" ht="15.75" thickBot="1" x14ac:dyDescent="0.3">
      <c r="B27" s="70" t="s">
        <v>62</v>
      </c>
      <c r="C27" s="68"/>
      <c r="D27" s="76"/>
      <c r="E27" s="75"/>
      <c r="F27" s="66"/>
      <c r="G27" s="66"/>
      <c r="H27" s="66"/>
      <c r="I27" s="66"/>
      <c r="J27" s="66"/>
      <c r="K27" s="65"/>
      <c r="L27" s="68"/>
      <c r="M27" s="69"/>
    </row>
    <row r="28" spans="2:16" ht="15.75" thickTop="1" x14ac:dyDescent="0.25">
      <c r="B28" s="11"/>
      <c r="C28" s="10"/>
      <c r="D28" s="80"/>
      <c r="E28" s="72"/>
      <c r="F28" s="10"/>
      <c r="G28" s="10"/>
      <c r="H28" s="10"/>
      <c r="I28" s="10"/>
      <c r="J28" s="10"/>
      <c r="K28" s="10"/>
      <c r="L28" s="10"/>
      <c r="M28" s="9"/>
    </row>
    <row r="29" spans="2:16" x14ac:dyDescent="0.25">
      <c r="B29" s="8" t="s">
        <v>56</v>
      </c>
      <c r="C29" s="5"/>
      <c r="D29" s="77" t="s">
        <v>116</v>
      </c>
      <c r="E29" s="31" t="s">
        <v>4</v>
      </c>
      <c r="F29" s="5"/>
      <c r="G29" s="5"/>
      <c r="H29" s="5"/>
      <c r="I29" s="5"/>
      <c r="J29" s="5"/>
      <c r="K29" s="5"/>
      <c r="L29" s="5"/>
      <c r="M29" s="4"/>
    </row>
    <row r="30" spans="2:16" x14ac:dyDescent="0.25">
      <c r="B30" s="7" t="s">
        <v>96</v>
      </c>
      <c r="C30" s="5"/>
      <c r="D30" s="78"/>
      <c r="E30" s="84">
        <v>7.4830000000000001E-3</v>
      </c>
      <c r="F30" s="5"/>
      <c r="G30" s="5"/>
      <c r="H30" s="5"/>
      <c r="I30" s="5"/>
      <c r="J30" s="5"/>
      <c r="K30" s="5"/>
      <c r="L30" s="5"/>
      <c r="M30" s="4"/>
    </row>
    <row r="31" spans="2:16" x14ac:dyDescent="0.25">
      <c r="B31" s="7" t="s">
        <v>55</v>
      </c>
      <c r="C31" s="5"/>
      <c r="D31" s="78"/>
      <c r="E31" s="85">
        <v>8.2699999999999788E-4</v>
      </c>
      <c r="F31" s="5"/>
      <c r="G31" s="5"/>
      <c r="H31" s="5"/>
      <c r="I31" s="5"/>
      <c r="J31" s="5"/>
      <c r="K31" s="5"/>
      <c r="L31" s="5"/>
      <c r="M31" s="4"/>
    </row>
    <row r="32" spans="2:16" x14ac:dyDescent="0.25">
      <c r="B32" s="7" t="s">
        <v>50</v>
      </c>
      <c r="C32" s="5"/>
      <c r="D32" s="78"/>
      <c r="E32" s="86">
        <v>0</v>
      </c>
      <c r="F32" s="5"/>
      <c r="G32" s="5"/>
      <c r="H32" s="5"/>
      <c r="I32" s="5"/>
      <c r="J32" s="5"/>
      <c r="K32" s="5"/>
      <c r="L32" s="5"/>
      <c r="M32" s="4"/>
    </row>
    <row r="33" spans="2:17" ht="15.75" thickBot="1" x14ac:dyDescent="0.3">
      <c r="B33" s="8" t="s">
        <v>76</v>
      </c>
      <c r="C33" s="20"/>
      <c r="D33" s="79">
        <f>E33*$D$27</f>
        <v>0</v>
      </c>
      <c r="E33" s="87">
        <f>SUM(E30:E32)</f>
        <v>8.3099999999999979E-3</v>
      </c>
      <c r="F33" s="5"/>
      <c r="G33" s="5"/>
      <c r="H33" s="5"/>
      <c r="I33" s="5"/>
      <c r="J33" s="5"/>
      <c r="K33" s="5"/>
      <c r="L33" s="5"/>
      <c r="M33" s="4"/>
    </row>
    <row r="34" spans="2:17" ht="15.75" thickTop="1" x14ac:dyDescent="0.25">
      <c r="B34" s="11"/>
      <c r="C34" s="10"/>
      <c r="D34" s="80"/>
      <c r="E34" s="72"/>
      <c r="F34" s="10"/>
      <c r="G34" s="10"/>
      <c r="H34" s="10"/>
      <c r="I34" s="10"/>
      <c r="J34" s="10"/>
      <c r="K34" s="10"/>
      <c r="L34" s="10"/>
      <c r="M34" s="9"/>
    </row>
    <row r="35" spans="2:17" x14ac:dyDescent="0.25">
      <c r="B35" s="8" t="s">
        <v>17</v>
      </c>
      <c r="C35" s="5"/>
      <c r="D35" s="77" t="s">
        <v>116</v>
      </c>
      <c r="E35" s="31" t="s">
        <v>4</v>
      </c>
      <c r="F35" s="5"/>
      <c r="G35" s="5"/>
      <c r="H35" s="5"/>
      <c r="I35" s="5"/>
      <c r="J35" s="5"/>
      <c r="K35" s="5"/>
      <c r="L35" s="5"/>
      <c r="M35" s="4"/>
    </row>
    <row r="36" spans="2:17" ht="15.75" thickBot="1" x14ac:dyDescent="0.3">
      <c r="B36" s="7" t="s">
        <v>17</v>
      </c>
      <c r="C36" s="5"/>
      <c r="D36" s="79">
        <f>E36*$D$27</f>
        <v>0</v>
      </c>
      <c r="E36" s="88">
        <v>1.8715684654105558E-2</v>
      </c>
      <c r="F36" s="5"/>
      <c r="G36" s="5"/>
      <c r="H36" s="5"/>
      <c r="I36" s="5"/>
      <c r="J36" s="5"/>
      <c r="K36" s="5"/>
      <c r="L36" s="5"/>
      <c r="M36" s="4"/>
    </row>
    <row r="37" spans="2:17" ht="15.75" thickTop="1" x14ac:dyDescent="0.25">
      <c r="B37" s="11"/>
      <c r="C37" s="10"/>
      <c r="D37" s="80"/>
      <c r="E37" s="72"/>
      <c r="F37" s="10"/>
      <c r="G37" s="10"/>
      <c r="H37" s="10"/>
      <c r="I37" s="10"/>
      <c r="J37" s="10"/>
      <c r="K37" s="10"/>
      <c r="L37" s="10"/>
      <c r="M37" s="9"/>
    </row>
    <row r="38" spans="2:17" x14ac:dyDescent="0.25">
      <c r="B38" s="8" t="s">
        <v>16</v>
      </c>
      <c r="C38" s="20"/>
      <c r="D38" s="77" t="s">
        <v>116</v>
      </c>
      <c r="E38" s="31" t="s">
        <v>4</v>
      </c>
      <c r="F38" s="31" t="s">
        <v>15</v>
      </c>
      <c r="G38" s="31" t="s">
        <v>14</v>
      </c>
      <c r="H38" s="31" t="s">
        <v>13</v>
      </c>
      <c r="I38" s="31" t="s">
        <v>12</v>
      </c>
      <c r="J38" s="31" t="s">
        <v>11</v>
      </c>
      <c r="K38" s="31" t="s">
        <v>10</v>
      </c>
      <c r="L38" s="31" t="s">
        <v>9</v>
      </c>
      <c r="M38" s="4"/>
    </row>
    <row r="39" spans="2:17" x14ac:dyDescent="0.25">
      <c r="B39" s="7" t="s">
        <v>8</v>
      </c>
      <c r="C39" s="5"/>
      <c r="D39" s="78"/>
      <c r="E39" s="89">
        <f t="shared" ref="E39:E43" si="0">SUM(F39:L39)</f>
        <v>1.021637293827314E-3</v>
      </c>
      <c r="F39" s="54">
        <v>1.021637293827314E-3</v>
      </c>
      <c r="G39" s="55"/>
      <c r="H39" s="55"/>
      <c r="I39" s="55"/>
      <c r="J39" s="55"/>
      <c r="K39" s="55"/>
      <c r="L39" s="56"/>
      <c r="M39" s="4"/>
      <c r="Q39" s="105"/>
    </row>
    <row r="40" spans="2:17" x14ac:dyDescent="0.25">
      <c r="B40" s="7" t="s">
        <v>7</v>
      </c>
      <c r="C40" s="5"/>
      <c r="D40" s="78"/>
      <c r="E40" s="89">
        <f t="shared" si="0"/>
        <v>2.9416588587310132E-4</v>
      </c>
      <c r="F40" s="57">
        <v>2.9416588587310132E-4</v>
      </c>
      <c r="G40" s="58"/>
      <c r="H40" s="58"/>
      <c r="I40" s="58"/>
      <c r="J40" s="58"/>
      <c r="K40" s="58"/>
      <c r="L40" s="59"/>
      <c r="M40" s="4"/>
      <c r="Q40" s="105"/>
    </row>
    <row r="41" spans="2:17" x14ac:dyDescent="0.25">
      <c r="B41" s="7" t="s">
        <v>77</v>
      </c>
      <c r="C41" s="5"/>
      <c r="D41" s="78"/>
      <c r="E41" s="89">
        <f t="shared" si="0"/>
        <v>-3.6617051246270699E-3</v>
      </c>
      <c r="F41" s="106">
        <v>-3.6617051246270699E-3</v>
      </c>
      <c r="G41" s="58"/>
      <c r="H41" s="58"/>
      <c r="I41" s="58"/>
      <c r="J41" s="58"/>
      <c r="K41" s="58"/>
      <c r="L41" s="59"/>
      <c r="M41" s="4"/>
      <c r="Q41" s="104"/>
    </row>
    <row r="42" spans="2:17" x14ac:dyDescent="0.25">
      <c r="B42" s="7" t="s">
        <v>6</v>
      </c>
      <c r="C42" s="5"/>
      <c r="D42" s="78"/>
      <c r="E42" s="89">
        <f t="shared" si="0"/>
        <v>0</v>
      </c>
      <c r="F42" s="57">
        <v>0</v>
      </c>
      <c r="G42" s="58"/>
      <c r="H42" s="58"/>
      <c r="I42" s="58"/>
      <c r="J42" s="58"/>
      <c r="K42" s="58"/>
      <c r="L42" s="59"/>
      <c r="M42" s="4"/>
      <c r="Q42" s="104"/>
    </row>
    <row r="43" spans="2:17" x14ac:dyDescent="0.25">
      <c r="B43" s="7" t="s">
        <v>53</v>
      </c>
      <c r="C43" s="5"/>
      <c r="D43" s="78"/>
      <c r="E43" s="89">
        <f t="shared" si="0"/>
        <v>0</v>
      </c>
      <c r="F43" s="57">
        <v>0</v>
      </c>
      <c r="G43" s="58"/>
      <c r="H43" s="58"/>
      <c r="I43" s="58"/>
      <c r="J43" s="58"/>
      <c r="K43" s="58"/>
      <c r="L43" s="59"/>
      <c r="M43" s="4"/>
    </row>
    <row r="44" spans="2:17" x14ac:dyDescent="0.25">
      <c r="B44" s="7" t="s">
        <v>5</v>
      </c>
      <c r="C44" s="5"/>
      <c r="D44" s="78"/>
      <c r="E44" s="89">
        <f>SUM(F44:L44)</f>
        <v>0</v>
      </c>
      <c r="F44" s="60">
        <v>0</v>
      </c>
      <c r="G44" s="61"/>
      <c r="H44" s="61"/>
      <c r="I44" s="61"/>
      <c r="J44" s="61"/>
      <c r="K44" s="61"/>
      <c r="L44" s="62"/>
      <c r="M44" s="4"/>
    </row>
    <row r="45" spans="2:17" x14ac:dyDescent="0.25">
      <c r="B45" s="7" t="s">
        <v>58</v>
      </c>
      <c r="C45" s="5"/>
      <c r="D45" s="78"/>
      <c r="E45" s="107">
        <v>0</v>
      </c>
      <c r="F45" s="5"/>
      <c r="G45" s="5"/>
      <c r="H45" s="5"/>
      <c r="I45" s="5"/>
      <c r="J45" s="5"/>
      <c r="K45" s="5"/>
      <c r="L45" s="5"/>
      <c r="M45" s="4"/>
    </row>
    <row r="46" spans="2:17" ht="15.75" thickBot="1" x14ac:dyDescent="0.3">
      <c r="B46" s="8" t="s">
        <v>57</v>
      </c>
      <c r="C46" s="20"/>
      <c r="D46" s="79">
        <f>E46*$D$27</f>
        <v>0</v>
      </c>
      <c r="E46" s="87">
        <f>SUM(E39:E45)</f>
        <v>-2.3459019449266543E-3</v>
      </c>
      <c r="F46" s="63">
        <f t="shared" ref="F46:L46" si="1">SUM(F39:F45)</f>
        <v>-2.3459019449266543E-3</v>
      </c>
      <c r="G46" s="63">
        <f t="shared" si="1"/>
        <v>0</v>
      </c>
      <c r="H46" s="63">
        <f t="shared" si="1"/>
        <v>0</v>
      </c>
      <c r="I46" s="63">
        <f t="shared" si="1"/>
        <v>0</v>
      </c>
      <c r="J46" s="63">
        <f t="shared" si="1"/>
        <v>0</v>
      </c>
      <c r="K46" s="63">
        <f t="shared" si="1"/>
        <v>0</v>
      </c>
      <c r="L46" s="63">
        <f t="shared" si="1"/>
        <v>0</v>
      </c>
      <c r="M46" s="4"/>
    </row>
    <row r="47" spans="2:17" ht="15.75" thickTop="1" x14ac:dyDescent="0.25">
      <c r="B47" s="18"/>
      <c r="C47" s="17"/>
      <c r="D47" s="74"/>
      <c r="E47" s="17"/>
      <c r="F47" s="17"/>
      <c r="G47" s="17"/>
      <c r="H47" s="17"/>
      <c r="I47" s="17"/>
      <c r="J47" s="17"/>
      <c r="K47" s="17"/>
      <c r="L47" s="17"/>
      <c r="M47" s="16"/>
    </row>
    <row r="48" spans="2:17" x14ac:dyDescent="0.25">
      <c r="B48" s="8" t="s">
        <v>3</v>
      </c>
      <c r="C48" s="5"/>
      <c r="D48" s="5"/>
      <c r="E48" s="73" t="s">
        <v>4</v>
      </c>
      <c r="F48" s="5"/>
      <c r="G48" s="5"/>
      <c r="H48" s="5"/>
      <c r="I48" s="5"/>
      <c r="J48" s="5"/>
      <c r="K48" s="5"/>
      <c r="L48" s="5"/>
      <c r="M48" s="4"/>
    </row>
    <row r="49" spans="2:13" ht="15.75" thickBot="1" x14ac:dyDescent="0.3">
      <c r="B49" s="97" t="s">
        <v>81</v>
      </c>
      <c r="C49" s="98"/>
      <c r="D49" s="5"/>
      <c r="E49" s="6"/>
      <c r="F49" s="95" t="str">
        <f>IF(E49=0,"%",E49/D22)</f>
        <v>%</v>
      </c>
      <c r="G49" s="5"/>
      <c r="H49" s="5"/>
      <c r="I49" s="5"/>
      <c r="J49" s="5"/>
      <c r="K49" s="5"/>
      <c r="L49" s="5"/>
      <c r="M49" s="4"/>
    </row>
    <row r="50" spans="2:13" ht="15.75" thickTop="1" x14ac:dyDescent="0.25">
      <c r="B50" s="7" t="s">
        <v>2</v>
      </c>
      <c r="C50" s="5"/>
      <c r="D50" s="5"/>
      <c r="E50" s="81"/>
      <c r="F50" s="5"/>
      <c r="G50" s="5"/>
      <c r="H50" s="5"/>
      <c r="I50" s="5"/>
      <c r="J50" s="5"/>
      <c r="K50" s="5"/>
      <c r="L50" s="5"/>
      <c r="M50" s="4"/>
    </row>
    <row r="51" spans="2:13" x14ac:dyDescent="0.25">
      <c r="B51" s="7" t="s">
        <v>64</v>
      </c>
      <c r="C51" s="5"/>
      <c r="D51" s="5"/>
      <c r="E51" s="90"/>
      <c r="F51" s="95" t="str">
        <f>IF(E50=0,"%",E51/E50)</f>
        <v>%</v>
      </c>
      <c r="G51" s="5"/>
      <c r="H51" s="5"/>
      <c r="I51" s="5"/>
      <c r="J51" s="5"/>
      <c r="K51" s="5"/>
      <c r="L51" s="5"/>
      <c r="M51" s="4"/>
    </row>
    <row r="52" spans="2:13" ht="15.75" thickBot="1" x14ac:dyDescent="0.3">
      <c r="B52" s="7" t="s">
        <v>59</v>
      </c>
      <c r="C52" s="5"/>
      <c r="D52" s="5"/>
      <c r="E52" s="12">
        <f>E50-ABS(E51)</f>
        <v>0</v>
      </c>
      <c r="F52" s="95" t="str">
        <f>IF(E50=0,"%",E52/E50)</f>
        <v>%</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Segregated Mandate</vt:lpstr>
      <vt:lpstr>IE00B6VJL827</vt:lpstr>
      <vt:lpstr>IE00BBT35895</vt:lpstr>
      <vt:lpstr>Sheet6</vt:lpstr>
      <vt:lpstr>IE00B6VJL827!Print_Area</vt:lpstr>
      <vt:lpstr>IE00BBT35895!Print_Area</vt:lpstr>
    </vt:vector>
  </TitlesOfParts>
  <Company>Investment Management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Aaron Gomez</cp:lastModifiedBy>
  <cp:lastPrinted>2021-05-06T15:36:04Z</cp:lastPrinted>
  <dcterms:created xsi:type="dcterms:W3CDTF">2016-07-29T13:57:37Z</dcterms:created>
  <dcterms:modified xsi:type="dcterms:W3CDTF">2021-06-08T13:31:08Z</dcterms:modified>
</cp:coreProperties>
</file>