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F:\COMPLIANCE\31 - MiFID II\Costs &amp; Charges Template\18. Jan 2023\"/>
    </mc:Choice>
  </mc:AlternateContent>
  <xr:revisionPtr revIDLastSave="0" documentId="13_ncr:1_{4B472FF2-0A3F-4D56-8301-C79313016FA6}" xr6:coauthVersionLast="47" xr6:coauthVersionMax="47" xr10:uidLastSave="{00000000-0000-0000-0000-000000000000}"/>
  <bookViews>
    <workbookView xWindow="210" yWindow="300" windowWidth="25695" windowHeight="20835" tabRatio="818" firstSheet="2" activeTab="2" xr2:uid="{00000000-000D-0000-FFFF-FFFF00000000}"/>
  </bookViews>
  <sheets>
    <sheet name="Notes" sheetId="3" state="hidden" r:id="rId1"/>
    <sheet name="Segregated Mandate" sheetId="1" state="hidden" r:id="rId2"/>
    <sheet name="IE00BYWFFB63" sheetId="33" r:id="rId3"/>
    <sheet name="IE00BYWFFF02" sheetId="34" r:id="rId4"/>
    <sheet name="IE00BK5CVW95" sheetId="36" r:id="rId5"/>
    <sheet name="IE00BMYPCM06" sheetId="38" r:id="rId6"/>
    <sheet name="Sheet6" sheetId="11" state="hidden" r:id="rId7"/>
  </sheets>
  <externalReferences>
    <externalReference r:id="rId8"/>
    <externalReference r:id="rId9"/>
  </externalReferences>
  <definedNames>
    <definedName name="Cash" localSheetId="4">'[1]MSF opening valuation'!#REF!</definedName>
    <definedName name="Cash" localSheetId="5">'[1]MSF opening valuation'!#REF!</definedName>
    <definedName name="Cash" localSheetId="3">'[1]MSF opening valuation'!#REF!</definedName>
    <definedName name="Cash">#REF!</definedName>
    <definedName name="CashTotal">[2]VALUTotals!$B$9</definedName>
    <definedName name="CurrCost">[2]Currencies!$H$13</definedName>
    <definedName name="CurrMkt">[2]Currencies!$I$13</definedName>
    <definedName name="Equity" localSheetId="4">'[1]MSF opening valuation'!#REF!</definedName>
    <definedName name="Equity" localSheetId="5">'[1]MSF opening valuation'!#REF!</definedName>
    <definedName name="Equity" localSheetId="3">'[1]MSF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4">IE00BK5CVW95!$B$1:$M$53</definedName>
    <definedName name="_xlnm.Print_Area" localSheetId="5">IE00BMYPCM06!$B$1:$M$53</definedName>
    <definedName name="_xlnm.Print_Area" localSheetId="2">IE00BYWFFB63!$B$1:$M$53</definedName>
    <definedName name="_xlnm.Print_Area" localSheetId="3">IE00BYWFFF02!$B$1:$M$53</definedName>
    <definedName name="Receivables">[2]VALUTotals!$D$9</definedName>
    <definedName name="VALU_MN" localSheetId="4">'[1]MSF opening valuation'!#REF!</definedName>
    <definedName name="VALU_MN" localSheetId="5">'[1]MSF opening valuation'!#REF!</definedName>
    <definedName name="VALU_MN" localSheetId="3">'[1]MSF opening valuation'!#REF!</definedName>
    <definedName name="VALU_M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8" l="1"/>
  <c r="D24" i="38"/>
  <c r="D33" i="38" l="1"/>
  <c r="D46" i="38" l="1"/>
  <c r="D36" i="36" l="1"/>
  <c r="D24" i="36"/>
  <c r="D33" i="36" l="1"/>
  <c r="D36" i="34" l="1"/>
  <c r="D36" i="33"/>
  <c r="D33" i="33"/>
  <c r="D24" i="34"/>
  <c r="D24" i="33"/>
  <c r="D33" i="34" l="1"/>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6" l="1"/>
  <c r="D46" i="34" l="1"/>
  <c r="D46" i="33"/>
</calcChain>
</file>

<file path=xl/sharedStrings.xml><?xml version="1.0" encoding="utf-8"?>
<sst xmlns="http://schemas.openxmlformats.org/spreadsheetml/2006/main" count="423" uniqueCount="129">
  <si>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</si>
  <si>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</si>
  <si>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</si>
  <si>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</si>
  <si>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</si>
  <si>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</si>
  <si>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</si>
  <si>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</si>
  <si>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</si>
  <si>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</si>
  <si>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</si>
  <si>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</si>
  <si>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</si>
  <si>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</si>
  <si>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</si>
  <si>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</si>
  <si>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</si>
  <si>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</si>
  <si>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</si>
  <si>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</si>
  <si>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</si>
  <si>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</si>
  <si>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</si>
  <si>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</si>
  <si>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</si>
  <si>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</si>
  <si>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</si>
  <si>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</si>
  <si>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</si>
  <si>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</si>
  <si>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</si>
  <si>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</si>
  <si>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</si>
  <si>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</si>
  <si>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</si>
  <si>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</si>
  <si>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</si>
  <si>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</si>
  <si>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</si>
  <si>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</si>
  <si>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</si>
  <si>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</si>
  <si>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</si>
  <si>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</si>
  <si>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</si>
  <si>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</si>
  <si>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</si>
  <si>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</si>
  <si>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</si>
  <si>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</si>
  <si>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</si>
  <si>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</si>
  <si>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</si>
  <si>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</si>
  <si>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</si>
  <si>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</si>
  <si>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</si>
  <si>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</si>
  <si>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</si>
  <si>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</si>
  <si>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</si>
  <si>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</si>
  <si>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</si>
  <si>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</si>
  <si>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</si>
  <si>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</si>
  <si>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</si>
  <si>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</si>
  <si>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</si>
  <si>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</si>
  <si>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</si>
  <si>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</si>
  <si>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</si>
  <si>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</si>
  <si>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</si>
  <si>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</si>
  <si>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</si>
  <si>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</si>
  <si>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</si>
  <si>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</si>
  <si>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</si>
  <si>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</si>
  <si>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</si>
  <si>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</si>
  <si>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</si>
  <si>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</si>
  <si>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</si>
  <si>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</si>
  <si>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</si>
  <si>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</si>
  <si>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</si>
  <si>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</si>
  <si>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</si>
  <si>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</si>
  <si>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</si>
  <si>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</si>
  <si>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</si>
  <si>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</si>
  <si>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</si>
  <si>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</si>
  <si>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</si>
  <si>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</si>
  <si>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</si>
  <si>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</si>
  <si>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</si>
  <si>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</si>
  <si>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</si>
  <si>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</si>
  <si>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</si>
  <si>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</si>
  <si>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</si>
  <si>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</si>
  <si>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IE00BD37Z811</t>
  </si>
  <si>
    <t>IE00BD37Z928</t>
  </si>
  <si>
    <t>Euro Distribution Class</t>
  </si>
  <si>
    <t>Sterling Distribution Class</t>
  </si>
  <si>
    <t>Client (EUR)</t>
  </si>
  <si>
    <t>Net Price return</t>
  </si>
  <si>
    <t>Base Currency of Fund</t>
  </si>
  <si>
    <t>Investment return (EUR, % pa)</t>
  </si>
  <si>
    <t>Investment return (GBP, % pa)</t>
  </si>
  <si>
    <t>Investment activity (Base Currency)</t>
  </si>
  <si>
    <t>Total (Base Currency)</t>
  </si>
  <si>
    <t>Montanaro Better World Fund</t>
  </si>
  <si>
    <t>SEK Institutional Accumulation Class</t>
  </si>
  <si>
    <t>Euro Accumulation Class</t>
  </si>
  <si>
    <t>Client (SEK)</t>
  </si>
  <si>
    <t>Investment return (SEK, % pa)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</si>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</sst>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amily val="2"/>
    </font>
    <font>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2" fillId="0" borderId="0" applyFont="0" applyFill="0" applyBorder="0" applyAlignment="0" applyProtection="0"/>
  </cellStyleXfs>
  <cellXfs count="106">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73" fontId="0" fillId="0" borderId="0" xfId="0" applyNumberFormat="1"/>
    <xf numFmtId="165" fontId="0" fillId="3" borderId="24" xfId="2" applyNumberFormat="1" applyFont="1" applyFill="1" applyBorder="1" applyAlignment="1">
      <alignment horizontal="right"/>
    </xf>
    <xf numFmtId="165" fontId="3" fillId="3" borderId="24" xfId="2" applyNumberFormat="1" applyFont="1" applyFill="1" applyBorder="1" applyAlignment="1">
      <alignment horizontal="right"/>
    </xf>
    <xf numFmtId="0" fontId="20" fillId="2" borderId="0" xfId="0" applyFont="1" applyFill="1"/>
    <xf numFmtId="10" fontId="3" fillId="3" borderId="13" xfId="2" applyNumberFormat="1" applyFont="1" applyFill="1" applyBorder="1"/>
    <xf numFmtId="165" fontId="3" fillId="3" borderId="24" xfId="2" applyNumberFormat="1" applyFont="1" applyFill="1" applyBorder="1"/>
    <xf numFmtId="165" fontId="3" fillId="3" borderId="25" xfId="2" applyNumberFormat="1" applyFont="1" applyFill="1" applyBorder="1"/>
    <xf numFmtId="10" fontId="3" fillId="3" borderId="16" xfId="2" applyNumberFormat="1" applyFont="1" applyFill="1" applyBorder="1"/>
  </cellXfs>
  <cellStyles count="24">
    <cellStyle name="Comma" xfId="1" builtinId="3"/>
    <cellStyle name="Comma 10" xfId="21" xr:uid="{00000000-0005-0000-0000-000001000000}"/>
    <cellStyle name="Comma 11" xfId="22" xr:uid="{44D9B0D1-28F9-4951-B729-9DC674064B8B}"/>
    <cellStyle name="Comma 2" xfId="6" xr:uid="{00000000-0005-0000-0000-000002000000}"/>
    <cellStyle name="Comma 3" xfId="4" xr:uid="{00000000-0005-0000-0000-000003000000}"/>
    <cellStyle name="Comma 4" xfId="8" xr:uid="{00000000-0005-0000-0000-000004000000}"/>
    <cellStyle name="Comma 5" xfId="9" xr:uid="{00000000-0005-0000-0000-000005000000}"/>
    <cellStyle name="Comma 6" xfId="11" xr:uid="{00000000-0005-0000-0000-000006000000}"/>
    <cellStyle name="Comma 7" xfId="17" xr:uid="{00000000-0005-0000-0000-000007000000}"/>
    <cellStyle name="Comma 8" xfId="18" xr:uid="{00000000-0005-0000-0000-000008000000}"/>
    <cellStyle name="Comma 9" xfId="20" xr:uid="{00000000-0005-0000-0000-00000900000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16" xr:uid="{00000000-0005-0000-0000-000012000000}"/>
    <cellStyle name="Normal 8" xfId="19" xr:uid="{00000000-0005-0000-0000-000013000000}"/>
    <cellStyle name="Percent" xfId="2" builtinId="5"/>
    <cellStyle name="Percent 2" xfId="10" xr:uid="{00000000-0005-0000-0000-000015000000}"/>
    <cellStyle name="Percent 3" xfId="5" xr:uid="{00000000-0005-0000-0000-000016000000}"/>
    <cellStyle name="Percent 3 2" xfId="23" xr:uid="{773152F6-294A-4D21-90B6-DCC9B46DED09}"/>
    <cellStyle name="Percent 4" xfId="14"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1.%20Jan%202021\Templates\MS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D37Z811"/>
      <sheetName val="IE00BD37Z928"/>
      <sheetName val="Trade Data"/>
      <sheetName val="MSF opening valuation"/>
      <sheetName val="MSF closing valuation"/>
      <sheetName val="FX &amp; Date"/>
      <sheetName val="Sheet6"/>
      <sheetName val="Sales&amp; Purchases"/>
      <sheetName val="Fee Summary "/>
      <sheetName val="Euro Select Fu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1" t="s">
        <v>87</v>
      </c>
    </row>
    <row r="30" spans="1:2" ht="60" x14ac:dyDescent="0.25">
      <c r="A30" s="49">
        <v>8</v>
      </c>
      <c r="B30" s="91" t="s">
        <v>104</v>
      </c>
    </row>
    <row r="31" spans="1:2" ht="60" x14ac:dyDescent="0.25">
      <c r="A31" s="49">
        <v>9</v>
      </c>
      <c r="B31" s="91" t="s">
        <v>72</v>
      </c>
    </row>
    <row r="32" spans="1:2" ht="30" x14ac:dyDescent="0.25">
      <c r="A32" s="49">
        <v>10</v>
      </c>
      <c r="B32" s="91" t="s">
        <v>105</v>
      </c>
    </row>
    <row r="33" spans="1:2" ht="45" x14ac:dyDescent="0.25">
      <c r="A33" s="49">
        <v>11</v>
      </c>
      <c r="B33" s="91"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9"/>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6"/>
      <c r="E40" s="86" t="str">
        <f>IF((E18+E17)=0,"",E39/(E17+E18))</f>
        <v/>
      </c>
      <c r="F40" s="86" t="str">
        <f>IF((F18+F17)=0,"",F39/(F17+F18))</f>
        <v/>
      </c>
      <c r="G40" s="86" t="str">
        <f>IF((G18+G17)=0,"",G39/(G17+G18))</f>
        <v/>
      </c>
      <c r="H40" s="86" t="str">
        <f>IF((H18+H17)=0,"",H39/(H17+H18))</f>
        <v/>
      </c>
      <c r="I40" s="32"/>
      <c r="J40" s="5"/>
      <c r="K40" s="86"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90"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0" t="str">
        <f>IF(D44=0,"%",D45/D44)</f>
        <v>%</v>
      </c>
      <c r="F45" s="5"/>
      <c r="G45" s="5"/>
      <c r="H45" s="5"/>
      <c r="I45" s="5"/>
      <c r="J45" s="5"/>
      <c r="K45" s="5"/>
      <c r="L45" s="4"/>
    </row>
    <row r="46" spans="2:12" ht="15.75" thickBot="1" x14ac:dyDescent="0.3">
      <c r="B46" s="7" t="s">
        <v>1</v>
      </c>
      <c r="C46" s="5"/>
      <c r="D46" s="12">
        <f>D44-ABS(D45)</f>
        <v>0</v>
      </c>
      <c r="E46" s="90"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8"/>
      <c r="E50" s="5"/>
      <c r="F50" s="5"/>
      <c r="G50" s="5"/>
      <c r="H50" s="5"/>
      <c r="I50" s="5"/>
      <c r="J50" s="5"/>
      <c r="K50" s="5"/>
      <c r="L50" s="4"/>
    </row>
    <row r="51" spans="2:12" x14ac:dyDescent="0.25">
      <c r="B51" s="7" t="s">
        <v>9</v>
      </c>
      <c r="C51" s="5"/>
      <c r="D51" s="13"/>
      <c r="E51" s="87" t="str">
        <f>IF(D49=0,"",D51/D49)</f>
        <v/>
      </c>
      <c r="F51" s="5"/>
      <c r="G51" s="5"/>
      <c r="H51" s="5"/>
      <c r="I51" s="5"/>
      <c r="J51" s="5"/>
      <c r="K51" s="5"/>
      <c r="L51" s="4"/>
    </row>
    <row r="52" spans="2:12" ht="15.75" thickBot="1" x14ac:dyDescent="0.3">
      <c r="B52" s="7"/>
      <c r="C52" s="5"/>
      <c r="D52" s="12">
        <f>SUM(D49:D51)</f>
        <v>0</v>
      </c>
      <c r="E52" s="87"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85" zoomScaleNormal="85" workbookViewId="0">
      <selection activeCell="D27" sqref="D2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112</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0" t="s">
        <v>114</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118</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7" t="s">
        <v>117</v>
      </c>
      <c r="C12" s="5"/>
      <c r="D12" s="5"/>
      <c r="E12" s="100">
        <v>-0.33301389554384309</v>
      </c>
      <c r="F12" s="103">
        <v>2.9296401809896011E-2</v>
      </c>
      <c r="G12" s="103"/>
      <c r="H12" s="103"/>
      <c r="I12" s="104">
        <v>7.3782414094447413E-2</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94"/>
      <c r="O14" s="93"/>
      <c r="P14" s="93"/>
    </row>
    <row r="15" spans="2:17" x14ac:dyDescent="0.25">
      <c r="B15" s="7" t="s">
        <v>27</v>
      </c>
      <c r="C15" s="5"/>
      <c r="D15" s="5"/>
      <c r="E15" s="30">
        <v>992501162.60000002</v>
      </c>
      <c r="F15" s="30">
        <v>965716066.8599999</v>
      </c>
      <c r="G15" s="30"/>
      <c r="H15" s="29"/>
      <c r="I15" s="28"/>
      <c r="J15" s="5"/>
      <c r="K15" s="5"/>
      <c r="L15" s="15"/>
      <c r="M15" s="4"/>
      <c r="N15" s="95"/>
      <c r="O15" s="93"/>
      <c r="P15" s="93"/>
    </row>
    <row r="16" spans="2:17" x14ac:dyDescent="0.25">
      <c r="B16" s="7" t="s">
        <v>26</v>
      </c>
      <c r="C16" s="5"/>
      <c r="D16" s="5"/>
      <c r="E16" s="30">
        <v>608514303.23000002</v>
      </c>
      <c r="F16" s="27">
        <v>599915021.82999969</v>
      </c>
      <c r="G16" s="27"/>
      <c r="H16" s="26"/>
      <c r="I16" s="25"/>
      <c r="J16" s="5"/>
      <c r="K16" s="5"/>
      <c r="L16" s="14"/>
      <c r="M16" s="4"/>
      <c r="N16" s="95"/>
      <c r="O16" s="93"/>
      <c r="P16" s="93"/>
    </row>
    <row r="17" spans="2:16" x14ac:dyDescent="0.25">
      <c r="B17" s="7" t="s">
        <v>25</v>
      </c>
      <c r="C17" s="5"/>
      <c r="D17" s="5"/>
      <c r="E17" s="24">
        <v>396383321.18000001</v>
      </c>
      <c r="F17" s="27">
        <v>396383321.18000001</v>
      </c>
      <c r="G17" s="26"/>
      <c r="H17" s="26"/>
      <c r="I17" s="25"/>
      <c r="J17" s="5"/>
      <c r="K17" s="5"/>
      <c r="L17" s="14"/>
      <c r="M17" s="4"/>
      <c r="O17" s="93"/>
      <c r="P17" s="93"/>
    </row>
    <row r="18" spans="2:16" x14ac:dyDescent="0.25">
      <c r="B18" s="7" t="s">
        <v>24</v>
      </c>
      <c r="C18" s="5"/>
      <c r="D18" s="5"/>
      <c r="E18" s="24">
        <v>411598711.18000001</v>
      </c>
      <c r="F18" s="27">
        <v>411598711.18000001</v>
      </c>
      <c r="G18" s="22"/>
      <c r="H18" s="22"/>
      <c r="I18" s="21"/>
      <c r="J18" s="5"/>
      <c r="K18" s="5"/>
      <c r="L18" s="89"/>
      <c r="M18" s="4"/>
      <c r="O18" s="93"/>
      <c r="P18" s="93"/>
    </row>
    <row r="19" spans="2:16" x14ac:dyDescent="0.25">
      <c r="B19" s="7" t="s">
        <v>23</v>
      </c>
      <c r="C19" s="5"/>
      <c r="D19" s="5"/>
      <c r="E19" s="32">
        <v>0.49516488708559303</v>
      </c>
      <c r="F19" s="32"/>
      <c r="G19" s="32"/>
      <c r="H19" s="32"/>
      <c r="I19" s="32"/>
      <c r="J19" s="5"/>
      <c r="K19" s="5"/>
      <c r="L19" s="32"/>
      <c r="M19" s="4"/>
      <c r="O19" s="93"/>
      <c r="P19" s="93"/>
    </row>
    <row r="20" spans="2:16" x14ac:dyDescent="0.25">
      <c r="B20" s="11"/>
      <c r="C20" s="10"/>
      <c r="D20" s="70"/>
      <c r="E20" s="10"/>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116</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116</v>
      </c>
      <c r="E29" s="31" t="s">
        <v>4</v>
      </c>
      <c r="F29" s="5"/>
      <c r="G29" s="5"/>
      <c r="H29" s="5"/>
      <c r="I29" s="5"/>
      <c r="J29" s="5"/>
      <c r="K29" s="5"/>
      <c r="L29" s="5"/>
      <c r="M29" s="4"/>
    </row>
    <row r="30" spans="2:16" x14ac:dyDescent="0.25">
      <c r="B30" s="7" t="s">
        <v>97</v>
      </c>
      <c r="C30" s="5"/>
      <c r="D30" s="76"/>
      <c r="E30" s="80">
        <v>8.4989999999999996E-3</v>
      </c>
      <c r="F30" s="5"/>
      <c r="G30" s="5"/>
      <c r="H30" s="5"/>
      <c r="I30" s="5"/>
      <c r="J30" s="5"/>
      <c r="K30" s="5"/>
      <c r="L30" s="5"/>
      <c r="M30" s="4"/>
    </row>
    <row r="31" spans="2:16" x14ac:dyDescent="0.25">
      <c r="B31" s="7" t="s">
        <v>55</v>
      </c>
      <c r="C31" s="5"/>
      <c r="D31" s="76"/>
      <c r="E31" s="81">
        <v>1.0179999999999963E-3</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9.5169999999999959E-3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116</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c r="Q37" s="98"/>
    </row>
    <row r="38" spans="2:17" x14ac:dyDescent="0.25">
      <c r="B38" s="8" t="s">
        <v>16</v>
      </c>
      <c r="C38" s="20"/>
      <c r="D38" s="75" t="s">
        <v>116</v>
      </c>
      <c r="E38" s="31" t="s">
        <v>4</v>
      </c>
      <c r="F38" s="31" t="s">
        <v>15</v>
      </c>
      <c r="G38" s="31" t="s">
        <v>14</v>
      </c>
      <c r="H38" s="31" t="s">
        <v>13</v>
      </c>
      <c r="I38" s="31" t="s">
        <v>12</v>
      </c>
      <c r="J38" s="31" t="s">
        <v>11</v>
      </c>
      <c r="K38" s="31" t="s">
        <v>10</v>
      </c>
      <c r="L38" s="31" t="s">
        <v>9</v>
      </c>
      <c r="M38" s="4"/>
      <c r="Q38" s="98"/>
    </row>
    <row r="39" spans="2:17" x14ac:dyDescent="0.25">
      <c r="B39" s="7" t="s">
        <v>8</v>
      </c>
      <c r="C39" s="5"/>
      <c r="D39" s="76"/>
      <c r="E39" s="85">
        <v>1.1673291577079393E-4</v>
      </c>
      <c r="F39" s="53">
        <v>1.1673291577079393E-4</v>
      </c>
      <c r="G39" s="54"/>
      <c r="H39" s="54"/>
      <c r="I39" s="54"/>
      <c r="J39" s="54"/>
      <c r="K39" s="54"/>
      <c r="L39" s="55"/>
      <c r="M39" s="4"/>
      <c r="Q39" s="97"/>
    </row>
    <row r="40" spans="2:17" x14ac:dyDescent="0.25">
      <c r="B40" s="7" t="s">
        <v>7</v>
      </c>
      <c r="C40" s="5"/>
      <c r="D40" s="76"/>
      <c r="E40" s="85">
        <v>2.7592263341745044E-4</v>
      </c>
      <c r="F40" s="56">
        <v>2.7592263341745044E-4</v>
      </c>
      <c r="G40" s="57"/>
      <c r="H40" s="57"/>
      <c r="I40" s="57"/>
      <c r="J40" s="57"/>
      <c r="K40" s="57"/>
      <c r="L40" s="58"/>
      <c r="M40" s="4"/>
    </row>
    <row r="41" spans="2:17" x14ac:dyDescent="0.25">
      <c r="B41" s="7" t="s">
        <v>78</v>
      </c>
      <c r="C41" s="5"/>
      <c r="D41" s="76"/>
      <c r="E41" s="85">
        <v>1.6754418674788298E-3</v>
      </c>
      <c r="F41" s="105">
        <v>1.6754418674788298E-3</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102">
        <v>-8.0000000000000004E-4</v>
      </c>
      <c r="F45" s="5"/>
      <c r="G45" s="5"/>
      <c r="H45" s="5"/>
      <c r="I45" s="5"/>
      <c r="J45" s="5"/>
      <c r="K45" s="5"/>
      <c r="L45" s="5"/>
      <c r="M45" s="4"/>
    </row>
    <row r="46" spans="2:17" ht="15.75" thickBot="1" x14ac:dyDescent="0.3">
      <c r="B46" s="8" t="s">
        <v>57</v>
      </c>
      <c r="C46" s="20"/>
      <c r="D46" s="77">
        <f>E46*$D$27</f>
        <v>0</v>
      </c>
      <c r="E46" s="83">
        <v>1.2680974166670743E-3</v>
      </c>
      <c r="F46" s="62">
        <v>2.0680974166670742E-3</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128</v>
      </c>
      <c r="G51" s="5"/>
      <c r="H51" s="5"/>
      <c r="I51" s="5"/>
      <c r="J51" s="5"/>
      <c r="K51" s="5"/>
      <c r="L51" s="5"/>
      <c r="M51" s="4"/>
    </row>
    <row r="52" spans="2:13" ht="15.75" thickBot="1" x14ac:dyDescent="0.3">
      <c r="B52" s="7" t="s">
        <v>59</v>
      </c>
      <c r="C52" s="5"/>
      <c r="D52" s="5"/>
      <c r="E52" s="12">
        <v>0</v>
      </c>
      <c r="F52" s="90"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85" zoomScaleNormal="85" workbookViewId="0">
      <selection activeCell="G40" sqref="G4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0" t="s">
        <v>115</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118</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120</v>
      </c>
      <c r="C11" s="20"/>
      <c r="D11" s="20"/>
      <c r="E11" s="31" t="s">
        <v>33</v>
      </c>
      <c r="F11" s="31" t="s">
        <v>32</v>
      </c>
      <c r="G11" s="31" t="s">
        <v>31</v>
      </c>
      <c r="H11" s="31" t="s">
        <v>30</v>
      </c>
      <c r="I11" s="31" t="s">
        <v>29</v>
      </c>
      <c r="J11" s="5"/>
      <c r="K11" s="5"/>
      <c r="L11" s="5"/>
      <c r="M11" s="4"/>
    </row>
    <row r="12" spans="2:17" x14ac:dyDescent="0.25">
      <c r="B12" s="7" t="s">
        <v>117</v>
      </c>
      <c r="C12" s="5"/>
      <c r="D12" s="5"/>
      <c r="E12" s="99">
        <v>-0.29566948730711784</v>
      </c>
      <c r="F12" s="51">
        <v>4.5020692169400078E-2</v>
      </c>
      <c r="G12" s="51"/>
      <c r="H12" s="51"/>
      <c r="I12" s="52">
        <v>7.7773808433412306E-2</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992501162.60000002</v>
      </c>
      <c r="F15" s="30">
        <v>965716066.8599999</v>
      </c>
      <c r="G15" s="30"/>
      <c r="H15" s="29"/>
      <c r="I15" s="28"/>
      <c r="J15" s="5"/>
      <c r="K15" s="5"/>
      <c r="L15" s="15"/>
      <c r="M15" s="4"/>
      <c r="N15" s="95"/>
      <c r="O15" s="93"/>
    </row>
    <row r="16" spans="2:17" x14ac:dyDescent="0.25">
      <c r="B16" s="7" t="s">
        <v>26</v>
      </c>
      <c r="C16" s="5"/>
      <c r="D16" s="5"/>
      <c r="E16" s="30">
        <v>608514303.23000002</v>
      </c>
      <c r="F16" s="27">
        <v>599915021.82999969</v>
      </c>
      <c r="G16" s="27"/>
      <c r="H16" s="26"/>
      <c r="I16" s="25"/>
      <c r="J16" s="5"/>
      <c r="K16" s="5"/>
      <c r="L16" s="14"/>
      <c r="M16" s="4"/>
      <c r="N16" s="95"/>
      <c r="O16" s="93"/>
      <c r="P16" s="93"/>
    </row>
    <row r="17" spans="2:16" x14ac:dyDescent="0.25">
      <c r="B17" s="7" t="s">
        <v>25</v>
      </c>
      <c r="C17" s="5"/>
      <c r="D17" s="5"/>
      <c r="E17" s="24">
        <v>396383321.18000001</v>
      </c>
      <c r="F17" s="27">
        <v>396383321.18000001</v>
      </c>
      <c r="G17" s="26"/>
      <c r="H17" s="26"/>
      <c r="I17" s="25"/>
      <c r="J17" s="5"/>
      <c r="K17" s="5"/>
      <c r="L17" s="14"/>
      <c r="M17" s="4"/>
      <c r="O17" s="93"/>
      <c r="P17" s="93"/>
    </row>
    <row r="18" spans="2:16" x14ac:dyDescent="0.25">
      <c r="B18" s="7" t="s">
        <v>24</v>
      </c>
      <c r="C18" s="5"/>
      <c r="D18" s="5"/>
      <c r="E18" s="24">
        <v>411598711.18000001</v>
      </c>
      <c r="F18" s="27">
        <v>411598711.18000001</v>
      </c>
      <c r="G18" s="22"/>
      <c r="H18" s="22"/>
      <c r="I18" s="21"/>
      <c r="J18" s="5"/>
      <c r="K18" s="5"/>
      <c r="L18" s="89"/>
      <c r="M18" s="4"/>
      <c r="O18" s="93"/>
      <c r="P18" s="93"/>
    </row>
    <row r="19" spans="2:16" x14ac:dyDescent="0.25">
      <c r="B19" s="7" t="s">
        <v>23</v>
      </c>
      <c r="C19" s="5"/>
      <c r="D19" s="5"/>
      <c r="E19" s="32">
        <v>0.49516488708559303</v>
      </c>
      <c r="F19" s="32"/>
      <c r="G19" s="32"/>
      <c r="H19" s="32"/>
      <c r="I19" s="32"/>
      <c r="J19" s="5"/>
      <c r="K19" s="5"/>
      <c r="L19" s="32"/>
      <c r="M19" s="4"/>
      <c r="O19" s="93"/>
      <c r="P19" s="93"/>
    </row>
    <row r="20" spans="2:16" x14ac:dyDescent="0.25">
      <c r="B20" s="11"/>
      <c r="C20" s="10"/>
      <c r="D20" s="70"/>
      <c r="E20" s="10"/>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8.4969999999999993E-3</v>
      </c>
      <c r="F30" s="5"/>
      <c r="G30" s="5"/>
      <c r="H30" s="5"/>
      <c r="I30" s="5"/>
      <c r="J30" s="5"/>
      <c r="K30" s="5"/>
      <c r="L30" s="5"/>
      <c r="M30" s="4"/>
    </row>
    <row r="31" spans="2:16" x14ac:dyDescent="0.25">
      <c r="B31" s="7" t="s">
        <v>55</v>
      </c>
      <c r="C31" s="5"/>
      <c r="D31" s="76"/>
      <c r="E31" s="81">
        <v>9.8999999999999609E-4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9.4869999999999954E-3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c r="Q37" s="98"/>
    </row>
    <row r="38" spans="2:17" x14ac:dyDescent="0.25">
      <c r="B38" s="8" t="s">
        <v>16</v>
      </c>
      <c r="C38" s="20"/>
      <c r="D38" s="75" t="s">
        <v>62</v>
      </c>
      <c r="E38" s="31" t="s">
        <v>4</v>
      </c>
      <c r="F38" s="31" t="s">
        <v>15</v>
      </c>
      <c r="G38" s="31" t="s">
        <v>14</v>
      </c>
      <c r="H38" s="31" t="s">
        <v>13</v>
      </c>
      <c r="I38" s="31" t="s">
        <v>12</v>
      </c>
      <c r="J38" s="31" t="s">
        <v>11</v>
      </c>
      <c r="K38" s="31" t="s">
        <v>10</v>
      </c>
      <c r="L38" s="31" t="s">
        <v>9</v>
      </c>
      <c r="M38" s="4"/>
      <c r="Q38" s="98"/>
    </row>
    <row r="39" spans="2:17" x14ac:dyDescent="0.25">
      <c r="B39" s="7" t="s">
        <v>8</v>
      </c>
      <c r="C39" s="5"/>
      <c r="D39" s="76"/>
      <c r="E39" s="85">
        <v>1.1673291577079393E-4</v>
      </c>
      <c r="F39" s="53">
        <v>1.1673291577079393E-4</v>
      </c>
      <c r="G39" s="54"/>
      <c r="H39" s="54"/>
      <c r="I39" s="54"/>
      <c r="J39" s="54"/>
      <c r="K39" s="54"/>
      <c r="L39" s="55"/>
      <c r="M39" s="4"/>
      <c r="Q39" s="97"/>
    </row>
    <row r="40" spans="2:17" x14ac:dyDescent="0.25">
      <c r="B40" s="7" t="s">
        <v>7</v>
      </c>
      <c r="C40" s="5"/>
      <c r="D40" s="76"/>
      <c r="E40" s="85">
        <v>2.7592263341745044E-4</v>
      </c>
      <c r="F40" s="56">
        <v>2.7592263341745044E-4</v>
      </c>
      <c r="G40" s="57"/>
      <c r="H40" s="57"/>
      <c r="I40" s="57"/>
      <c r="J40" s="57"/>
      <c r="K40" s="57"/>
      <c r="L40" s="58"/>
      <c r="M40" s="4"/>
    </row>
    <row r="41" spans="2:17" x14ac:dyDescent="0.25">
      <c r="B41" s="7" t="s">
        <v>78</v>
      </c>
      <c r="C41" s="5"/>
      <c r="D41" s="76"/>
      <c r="E41" s="85">
        <v>1.6754418674788298E-3</v>
      </c>
      <c r="F41" s="56">
        <v>1.6754418674788298E-3</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59">
        <v>-8.0000000000000004E-4</v>
      </c>
      <c r="F45" s="5"/>
      <c r="G45" s="5"/>
      <c r="H45" s="5"/>
      <c r="I45" s="5"/>
      <c r="J45" s="5"/>
      <c r="K45" s="5"/>
      <c r="L45" s="5"/>
      <c r="M45" s="4"/>
    </row>
    <row r="46" spans="2:17" ht="15.75" thickBot="1" x14ac:dyDescent="0.3">
      <c r="B46" s="8" t="s">
        <v>57</v>
      </c>
      <c r="C46" s="20"/>
      <c r="D46" s="77">
        <f>E46*$D$27</f>
        <v>0</v>
      </c>
      <c r="E46" s="83">
        <v>1.2680974166670743E-3</v>
      </c>
      <c r="F46" s="62">
        <v>2.0680974166670742E-3</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128</v>
      </c>
      <c r="G51" s="5"/>
      <c r="H51" s="5"/>
      <c r="I51" s="5"/>
      <c r="J51" s="5"/>
      <c r="K51" s="5"/>
      <c r="L51" s="5"/>
      <c r="M51" s="4"/>
    </row>
    <row r="52" spans="2:13" ht="15.75" thickBot="1" x14ac:dyDescent="0.3">
      <c r="B52" s="7" t="s">
        <v>59</v>
      </c>
      <c r="C52" s="5"/>
      <c r="D52" s="5"/>
      <c r="E52" s="12">
        <v>0</v>
      </c>
      <c r="F52" s="90"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85" zoomScaleNormal="85" workbookViewId="0">
      <selection activeCell="G40" sqref="G40"/>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0" t="s">
        <v>124</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118</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127</v>
      </c>
      <c r="C11" s="20"/>
      <c r="D11" s="20"/>
      <c r="E11" s="31" t="s">
        <v>33</v>
      </c>
      <c r="F11" s="31" t="s">
        <v>32</v>
      </c>
      <c r="G11" s="31" t="s">
        <v>31</v>
      </c>
      <c r="H11" s="31" t="s">
        <v>30</v>
      </c>
      <c r="I11" s="31" t="s">
        <v>29</v>
      </c>
      <c r="J11" s="5"/>
      <c r="K11" s="5"/>
      <c r="L11" s="5"/>
      <c r="M11" s="4"/>
    </row>
    <row r="12" spans="2:17" x14ac:dyDescent="0.25">
      <c r="B12" s="7" t="s">
        <v>117</v>
      </c>
      <c r="C12" s="5"/>
      <c r="D12" s="5"/>
      <c r="E12" s="100">
        <v>-0.27744025921425675</v>
      </c>
      <c r="F12" s="51">
        <v>5.174494424745224E-2</v>
      </c>
      <c r="G12" s="51"/>
      <c r="H12" s="51"/>
      <c r="I12" s="52">
        <v>6.530168772219147E-2</v>
      </c>
      <c r="J12" s="101"/>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992501162.60000002</v>
      </c>
      <c r="F15" s="30">
        <v>965716066.8599999</v>
      </c>
      <c r="G15" s="30"/>
      <c r="H15" s="29"/>
      <c r="I15" s="28"/>
      <c r="J15" s="5"/>
      <c r="K15" s="5"/>
      <c r="L15" s="15"/>
      <c r="M15" s="4"/>
      <c r="N15" s="95"/>
      <c r="O15" s="93"/>
    </row>
    <row r="16" spans="2:17" x14ac:dyDescent="0.25">
      <c r="B16" s="7" t="s">
        <v>26</v>
      </c>
      <c r="C16" s="5"/>
      <c r="D16" s="5"/>
      <c r="E16" s="30">
        <v>608514303.23000002</v>
      </c>
      <c r="F16" s="27">
        <v>599915021.82999969</v>
      </c>
      <c r="G16" s="27"/>
      <c r="H16" s="26"/>
      <c r="I16" s="25"/>
      <c r="J16" s="5"/>
      <c r="K16" s="5"/>
      <c r="L16" s="14"/>
      <c r="M16" s="4"/>
      <c r="N16" s="95"/>
      <c r="O16" s="93"/>
      <c r="P16" s="93"/>
    </row>
    <row r="17" spans="2:16" x14ac:dyDescent="0.25">
      <c r="B17" s="7" t="s">
        <v>25</v>
      </c>
      <c r="C17" s="5"/>
      <c r="D17" s="5"/>
      <c r="E17" s="24">
        <v>396383321.18000001</v>
      </c>
      <c r="F17" s="27">
        <v>396383321.18000001</v>
      </c>
      <c r="G17" s="26"/>
      <c r="H17" s="26"/>
      <c r="I17" s="25"/>
      <c r="J17" s="5"/>
      <c r="K17" s="5"/>
      <c r="L17" s="14"/>
      <c r="M17" s="4"/>
      <c r="O17" s="93"/>
      <c r="P17" s="93"/>
    </row>
    <row r="18" spans="2:16" x14ac:dyDescent="0.25">
      <c r="B18" s="7" t="s">
        <v>24</v>
      </c>
      <c r="C18" s="5"/>
      <c r="D18" s="5"/>
      <c r="E18" s="24">
        <v>411598711.18000001</v>
      </c>
      <c r="F18" s="27">
        <v>411598711.18000001</v>
      </c>
      <c r="G18" s="22"/>
      <c r="H18" s="22"/>
      <c r="I18" s="21"/>
      <c r="J18" s="5"/>
      <c r="K18" s="5"/>
      <c r="L18" s="89"/>
      <c r="M18" s="4"/>
      <c r="O18" s="93"/>
      <c r="P18" s="93"/>
    </row>
    <row r="19" spans="2:16" x14ac:dyDescent="0.25">
      <c r="B19" s="7" t="s">
        <v>23</v>
      </c>
      <c r="C19" s="5"/>
      <c r="D19" s="5"/>
      <c r="E19" s="32">
        <v>0.49516488708559303</v>
      </c>
      <c r="F19" s="32"/>
      <c r="G19" s="32"/>
      <c r="H19" s="32"/>
      <c r="I19" s="32"/>
      <c r="J19" s="5"/>
      <c r="K19" s="5"/>
      <c r="L19" s="32"/>
      <c r="M19" s="4"/>
      <c r="O19" s="93"/>
      <c r="P19" s="93"/>
    </row>
    <row r="20" spans="2:16" x14ac:dyDescent="0.25">
      <c r="B20" s="11"/>
      <c r="C20" s="10"/>
      <c r="D20" s="70"/>
      <c r="E20" s="10"/>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126</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126</v>
      </c>
      <c r="E29" s="31" t="s">
        <v>4</v>
      </c>
      <c r="F29" s="5"/>
      <c r="G29" s="5"/>
      <c r="H29" s="5"/>
      <c r="I29" s="5"/>
      <c r="J29" s="5"/>
      <c r="K29" s="5"/>
      <c r="L29" s="5"/>
      <c r="M29" s="4"/>
    </row>
    <row r="30" spans="2:16" x14ac:dyDescent="0.25">
      <c r="B30" s="7" t="s">
        <v>97</v>
      </c>
      <c r="C30" s="5"/>
      <c r="D30" s="76"/>
      <c r="E30" s="80">
        <v>5.0000000000000001E-3</v>
      </c>
      <c r="F30" s="5"/>
      <c r="G30" s="5"/>
      <c r="H30" s="5"/>
      <c r="I30" s="5"/>
      <c r="J30" s="5"/>
      <c r="K30" s="5"/>
      <c r="L30" s="5"/>
      <c r="M30" s="4"/>
    </row>
    <row r="31" spans="2:16" x14ac:dyDescent="0.25">
      <c r="B31" s="7" t="s">
        <v>55</v>
      </c>
      <c r="C31" s="5"/>
      <c r="D31" s="76"/>
      <c r="E31" s="81">
        <v>9.9200000000000069E-4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5.9920000000000008E-3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126</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c r="Q37" s="98"/>
    </row>
    <row r="38" spans="2:17" x14ac:dyDescent="0.25">
      <c r="B38" s="8" t="s">
        <v>16</v>
      </c>
      <c r="C38" s="20"/>
      <c r="D38" s="75" t="s">
        <v>126</v>
      </c>
      <c r="E38" s="31" t="s">
        <v>4</v>
      </c>
      <c r="F38" s="31" t="s">
        <v>15</v>
      </c>
      <c r="G38" s="31" t="s">
        <v>14</v>
      </c>
      <c r="H38" s="31" t="s">
        <v>13</v>
      </c>
      <c r="I38" s="31" t="s">
        <v>12</v>
      </c>
      <c r="J38" s="31" t="s">
        <v>11</v>
      </c>
      <c r="K38" s="31" t="s">
        <v>10</v>
      </c>
      <c r="L38" s="31" t="s">
        <v>9</v>
      </c>
      <c r="M38" s="4"/>
      <c r="Q38" s="98"/>
    </row>
    <row r="39" spans="2:17" x14ac:dyDescent="0.25">
      <c r="B39" s="7" t="s">
        <v>8</v>
      </c>
      <c r="C39" s="5"/>
      <c r="D39" s="76"/>
      <c r="E39" s="85">
        <v>1.1673291577079393E-4</v>
      </c>
      <c r="F39" s="53">
        <v>1.1673291577079393E-4</v>
      </c>
      <c r="G39" s="54"/>
      <c r="H39" s="54"/>
      <c r="I39" s="54"/>
      <c r="J39" s="54"/>
      <c r="K39" s="54"/>
      <c r="L39" s="55"/>
      <c r="M39" s="4"/>
      <c r="Q39" s="97"/>
    </row>
    <row r="40" spans="2:17" x14ac:dyDescent="0.25">
      <c r="B40" s="7" t="s">
        <v>7</v>
      </c>
      <c r="C40" s="5"/>
      <c r="D40" s="76"/>
      <c r="E40" s="85">
        <v>2.7592263341745044E-4</v>
      </c>
      <c r="F40" s="56">
        <v>2.7592263341745044E-4</v>
      </c>
      <c r="G40" s="57"/>
      <c r="H40" s="57"/>
      <c r="I40" s="57"/>
      <c r="J40" s="57"/>
      <c r="K40" s="57"/>
      <c r="L40" s="58"/>
      <c r="M40" s="4"/>
    </row>
    <row r="41" spans="2:17" x14ac:dyDescent="0.25">
      <c r="B41" s="7" t="s">
        <v>78</v>
      </c>
      <c r="C41" s="5"/>
      <c r="D41" s="76"/>
      <c r="E41" s="85">
        <v>1.6754418674788298E-3</v>
      </c>
      <c r="F41" s="56">
        <v>1.6754418674788298E-3</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59">
        <v>-8.0000000000000004E-4</v>
      </c>
      <c r="F45" s="5"/>
      <c r="G45" s="5"/>
      <c r="H45" s="5"/>
      <c r="I45" s="5"/>
      <c r="J45" s="5"/>
      <c r="K45" s="5"/>
      <c r="L45" s="5"/>
      <c r="M45" s="4"/>
    </row>
    <row r="46" spans="2:17" ht="15.75" thickBot="1" x14ac:dyDescent="0.3">
      <c r="B46" s="8" t="s">
        <v>57</v>
      </c>
      <c r="C46" s="20"/>
      <c r="D46" s="77">
        <f>E46*$D$27</f>
        <v>0</v>
      </c>
      <c r="E46" s="83">
        <v>1.2680974166670743E-3</v>
      </c>
      <c r="F46" s="62">
        <v>2.0680974166670742E-3</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128</v>
      </c>
      <c r="G51" s="5"/>
      <c r="H51" s="5"/>
      <c r="I51" s="5"/>
      <c r="J51" s="5"/>
      <c r="K51" s="5"/>
      <c r="L51" s="5"/>
      <c r="M51" s="4"/>
    </row>
    <row r="52" spans="2:13" ht="15.75" thickBot="1" x14ac:dyDescent="0.3">
      <c r="B52" s="7" t="s">
        <v>59</v>
      </c>
      <c r="C52" s="5"/>
      <c r="D52" s="5"/>
      <c r="E52" s="12">
        <v>0</v>
      </c>
      <c r="F52" s="90"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85" zoomScaleNormal="85" workbookViewId="0">
      <selection activeCell="F39" sqref="F39"/>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123</v>
      </c>
      <c r="F6" s="38"/>
      <c r="G6" s="38"/>
      <c r="H6" s="38"/>
      <c r="I6" s="38"/>
      <c r="J6" s="38"/>
      <c r="K6" s="5"/>
      <c r="L6" s="5"/>
      <c r="M6" s="4"/>
    </row>
    <row r="7" spans="2:17" x14ac:dyDescent="0.25">
      <c r="B7" s="8" t="s">
        <v>41</v>
      </c>
      <c r="C7" s="5"/>
      <c r="D7" s="5"/>
      <c r="E7" s="50" t="s">
        <v>125</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118</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7" t="s">
        <v>117</v>
      </c>
      <c r="C12" s="5"/>
      <c r="D12" s="5"/>
      <c r="E12" s="100">
        <v>-0.33309037900874638</v>
      </c>
      <c r="F12" s="51"/>
      <c r="G12" s="51"/>
      <c r="H12" s="51"/>
      <c r="I12" s="52">
        <v>-4.1711433846209123E-2</v>
      </c>
      <c r="J12" s="5"/>
      <c r="K12" s="5"/>
      <c r="L12" s="5"/>
      <c r="M12" s="4"/>
    </row>
    <row r="13" spans="2:17" x14ac:dyDescent="0.25">
      <c r="B13" s="11"/>
      <c r="C13" s="10"/>
      <c r="D13" s="10"/>
      <c r="E13" s="10"/>
      <c r="F13" s="10"/>
      <c r="G13" s="10"/>
      <c r="H13" s="10"/>
      <c r="I13" s="10"/>
      <c r="J13" s="10"/>
      <c r="K13" s="10"/>
      <c r="L13" s="10"/>
      <c r="M13" s="9"/>
    </row>
    <row r="14" spans="2:17" x14ac:dyDescent="0.25">
      <c r="B14" s="8" t="s">
        <v>121</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992501162.60000002</v>
      </c>
      <c r="F15" s="30">
        <v>965716066.8599999</v>
      </c>
      <c r="G15" s="30"/>
      <c r="H15" s="29"/>
      <c r="I15" s="28"/>
      <c r="J15" s="5"/>
      <c r="K15" s="5"/>
      <c r="L15" s="15"/>
      <c r="M15" s="4"/>
      <c r="N15" s="95"/>
      <c r="O15" s="93"/>
    </row>
    <row r="16" spans="2:17" x14ac:dyDescent="0.25">
      <c r="B16" s="7" t="s">
        <v>26</v>
      </c>
      <c r="C16" s="5"/>
      <c r="D16" s="5"/>
      <c r="E16" s="30">
        <v>608514303.23000002</v>
      </c>
      <c r="F16" s="27">
        <v>599915021.82999969</v>
      </c>
      <c r="G16" s="27"/>
      <c r="H16" s="26"/>
      <c r="I16" s="25"/>
      <c r="J16" s="5"/>
      <c r="K16" s="5"/>
      <c r="L16" s="14"/>
      <c r="M16" s="4"/>
      <c r="N16" s="95"/>
      <c r="O16" s="93"/>
      <c r="P16" s="93"/>
    </row>
    <row r="17" spans="2:16" x14ac:dyDescent="0.25">
      <c r="B17" s="7" t="s">
        <v>25</v>
      </c>
      <c r="C17" s="5"/>
      <c r="D17" s="5"/>
      <c r="E17" s="24">
        <v>396383321.18000001</v>
      </c>
      <c r="F17" s="27">
        <v>396383321.18000001</v>
      </c>
      <c r="G17" s="26"/>
      <c r="H17" s="26"/>
      <c r="I17" s="25"/>
      <c r="J17" s="5"/>
      <c r="K17" s="5"/>
      <c r="L17" s="14"/>
      <c r="M17" s="4"/>
      <c r="O17" s="93"/>
      <c r="P17" s="93"/>
    </row>
    <row r="18" spans="2:16" x14ac:dyDescent="0.25">
      <c r="B18" s="7" t="s">
        <v>24</v>
      </c>
      <c r="C18" s="5"/>
      <c r="D18" s="5"/>
      <c r="E18" s="24">
        <v>411598711.18000001</v>
      </c>
      <c r="F18" s="27">
        <v>411598711.18000001</v>
      </c>
      <c r="G18" s="22"/>
      <c r="H18" s="22"/>
      <c r="I18" s="21"/>
      <c r="J18" s="5"/>
      <c r="K18" s="5"/>
      <c r="L18" s="89"/>
      <c r="M18" s="4"/>
      <c r="O18" s="93"/>
      <c r="P18" s="93"/>
    </row>
    <row r="19" spans="2:16" x14ac:dyDescent="0.25">
      <c r="B19" s="7" t="s">
        <v>23</v>
      </c>
      <c r="C19" s="5"/>
      <c r="D19" s="5"/>
      <c r="E19" s="32">
        <v>0.49516488708559303</v>
      </c>
      <c r="F19" s="32"/>
      <c r="G19" s="32"/>
      <c r="H19" s="32"/>
      <c r="I19" s="32"/>
      <c r="J19" s="5"/>
      <c r="K19" s="5"/>
      <c r="L19" s="32"/>
      <c r="M19" s="4"/>
      <c r="O19" s="93"/>
      <c r="P19" s="93"/>
    </row>
    <row r="20" spans="2:16" x14ac:dyDescent="0.25">
      <c r="B20" s="11"/>
      <c r="C20" s="10"/>
      <c r="D20" s="70"/>
      <c r="E20" s="10"/>
      <c r="F20" s="10"/>
      <c r="G20" s="10"/>
      <c r="H20" s="10"/>
      <c r="I20" s="10"/>
      <c r="J20" s="10"/>
      <c r="K20" s="10"/>
      <c r="L20" s="10"/>
      <c r="M20" s="9"/>
    </row>
    <row r="21" spans="2:16" x14ac:dyDescent="0.25">
      <c r="B21" s="8" t="s">
        <v>22</v>
      </c>
      <c r="C21" s="5"/>
      <c r="D21" s="31" t="s">
        <v>122</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116</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116</v>
      </c>
      <c r="E29" s="31" t="s">
        <v>4</v>
      </c>
      <c r="F29" s="5"/>
      <c r="G29" s="5"/>
      <c r="H29" s="5"/>
      <c r="I29" s="5"/>
      <c r="J29" s="5"/>
      <c r="K29" s="5"/>
      <c r="L29" s="5"/>
      <c r="M29" s="4"/>
    </row>
    <row r="30" spans="2:16" x14ac:dyDescent="0.25">
      <c r="B30" s="7" t="s">
        <v>97</v>
      </c>
      <c r="C30" s="5"/>
      <c r="D30" s="76"/>
      <c r="E30" s="80">
        <v>8.5030000000000001E-3</v>
      </c>
      <c r="F30" s="5"/>
      <c r="G30" s="5"/>
      <c r="H30" s="5"/>
      <c r="I30" s="5"/>
      <c r="J30" s="5"/>
      <c r="K30" s="5"/>
      <c r="L30" s="5"/>
      <c r="M30" s="4"/>
    </row>
    <row r="31" spans="2:16" x14ac:dyDescent="0.25">
      <c r="B31" s="7" t="s">
        <v>55</v>
      </c>
      <c r="C31" s="5"/>
      <c r="D31" s="76"/>
      <c r="E31" s="81">
        <v>1.0159999999999978E-3</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9.5189999999999979E-3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116</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c r="Q37" s="98"/>
    </row>
    <row r="38" spans="2:17" x14ac:dyDescent="0.25">
      <c r="B38" s="8" t="s">
        <v>16</v>
      </c>
      <c r="C38" s="20"/>
      <c r="D38" s="75" t="s">
        <v>116</v>
      </c>
      <c r="E38" s="31" t="s">
        <v>4</v>
      </c>
      <c r="F38" s="31" t="s">
        <v>15</v>
      </c>
      <c r="G38" s="31" t="s">
        <v>14</v>
      </c>
      <c r="H38" s="31" t="s">
        <v>13</v>
      </c>
      <c r="I38" s="31" t="s">
        <v>12</v>
      </c>
      <c r="J38" s="31" t="s">
        <v>11</v>
      </c>
      <c r="K38" s="31" t="s">
        <v>10</v>
      </c>
      <c r="L38" s="31" t="s">
        <v>9</v>
      </c>
      <c r="M38" s="4"/>
      <c r="Q38" s="98"/>
    </row>
    <row r="39" spans="2:17" x14ac:dyDescent="0.25">
      <c r="B39" s="7" t="s">
        <v>8</v>
      </c>
      <c r="C39" s="5"/>
      <c r="D39" s="76"/>
      <c r="E39" s="85">
        <v>1.1673291577079393E-4</v>
      </c>
      <c r="F39" s="53">
        <v>1.1673291577079393E-4</v>
      </c>
      <c r="G39" s="54"/>
      <c r="H39" s="54"/>
      <c r="I39" s="54"/>
      <c r="J39" s="54"/>
      <c r="K39" s="54"/>
      <c r="L39" s="55"/>
      <c r="M39" s="4"/>
      <c r="Q39" s="97"/>
    </row>
    <row r="40" spans="2:17" x14ac:dyDescent="0.25">
      <c r="B40" s="7" t="s">
        <v>7</v>
      </c>
      <c r="C40" s="5"/>
      <c r="D40" s="76"/>
      <c r="E40" s="85">
        <v>2.7592263341745044E-4</v>
      </c>
      <c r="F40" s="56">
        <v>2.7592263341745044E-4</v>
      </c>
      <c r="G40" s="57"/>
      <c r="H40" s="57"/>
      <c r="I40" s="57"/>
      <c r="J40" s="57"/>
      <c r="K40" s="57"/>
      <c r="L40" s="58"/>
      <c r="M40" s="4"/>
    </row>
    <row r="41" spans="2:17" x14ac:dyDescent="0.25">
      <c r="B41" s="7" t="s">
        <v>78</v>
      </c>
      <c r="C41" s="5"/>
      <c r="D41" s="76"/>
      <c r="E41" s="85">
        <v>1.6754418674788298E-3</v>
      </c>
      <c r="F41" s="56">
        <v>1.6754418674788298E-3</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59">
        <v>-8.0000000000000004E-4</v>
      </c>
      <c r="F45" s="5"/>
      <c r="G45" s="5"/>
      <c r="H45" s="5"/>
      <c r="I45" s="5"/>
      <c r="J45" s="5"/>
      <c r="K45" s="5"/>
      <c r="L45" s="5"/>
      <c r="M45" s="4"/>
    </row>
    <row r="46" spans="2:17" ht="15.75" thickBot="1" x14ac:dyDescent="0.3">
      <c r="B46" s="8" t="s">
        <v>57</v>
      </c>
      <c r="C46" s="20"/>
      <c r="D46" s="77">
        <f>E46*$D$27</f>
        <v>0</v>
      </c>
      <c r="E46" s="83">
        <v>1.2680974166670743E-3</v>
      </c>
      <c r="F46" s="62">
        <v>2.0680974166670742E-3</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128</v>
      </c>
      <c r="G51" s="5"/>
      <c r="H51" s="5"/>
      <c r="I51" s="5"/>
      <c r="J51" s="5"/>
      <c r="K51" s="5"/>
      <c r="L51" s="5"/>
      <c r="M51" s="4"/>
    </row>
    <row r="52" spans="2:13" ht="15.75" thickBot="1" x14ac:dyDescent="0.3">
      <c r="B52" s="7" t="s">
        <v>59</v>
      </c>
      <c r="C52" s="5"/>
      <c r="D52" s="5"/>
      <c r="E52" s="12">
        <v>0</v>
      </c>
      <c r="F52" s="90"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Notes</vt:lpstr>
      <vt:lpstr>Segregated Mandate</vt:lpstr>
      <vt:lpstr>IE00BYWFFB63</vt:lpstr>
      <vt:lpstr>IE00BYWFFF02</vt:lpstr>
      <vt:lpstr>IE00BK5CVW95</vt:lpstr>
      <vt:lpstr>IE00BMYPCM06</vt:lpstr>
      <vt:lpstr>Sheet6</vt:lpstr>
      <vt:lpstr>IE00BK5CVW95!Print_Area</vt:lpstr>
      <vt:lpstr>IE00BMYPCM06!Print_Area</vt:lpstr>
      <vt:lpstr>IE00BYWFFB63!Print_Area</vt:lpstr>
      <vt:lpstr>IE00BYWFFF02!Print_Area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2023-05-25T13:40:24Z</cp:lastPrinted>
  <dcterms:created xsi:type="dcterms:W3CDTF">2016-07-29T13:57:37Z</dcterms:created>
  <dcterms:modified xsi:type="dcterms:W3CDTF">2023-05-25T15:32:05Z</dcterms:modified>
</cp:coreProperties>
</file>